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melied\Desktop\Lomeli, Edgar [Directory] 10868403@adxuser.com\1.5_MSA-GRRs\5_New MSA-GRR Template Definition_Sep-Oct 2021 ! ! ! ! !\"/>
    </mc:Choice>
  </mc:AlternateContent>
  <xr:revisionPtr revIDLastSave="0" documentId="13_ncr:1_{918E1423-89FA-491D-99D0-6E4CA54559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SA-GR&amp;R Form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[1]DATA!#REF!</definedName>
    <definedName name="__123Graph_A" hidden="1">#REF!</definedName>
    <definedName name="__123Graph_B" localSheetId="0" hidden="1">[1]DATA!#REF!</definedName>
    <definedName name="__123Graph_B" hidden="1">#REF!</definedName>
    <definedName name="__123Graph_C" localSheetId="0" hidden="1">[1]DATA!#REF!</definedName>
    <definedName name="__123Graph_C" hidden="1">#REF!</definedName>
    <definedName name="__123Graph_LBL_B" localSheetId="0" hidden="1">[1]DATA!#REF!</definedName>
    <definedName name="__123Graph_LBL_B" hidden="1">#REF!</definedName>
    <definedName name="__123Graph_LBL_C" localSheetId="0" hidden="1">[1]DATA!#REF!</definedName>
    <definedName name="__123Graph_LBL_C" hidden="1">#REF!</definedName>
    <definedName name="__123Graph_X" localSheetId="0" hidden="1">[1]DATA!#REF!</definedName>
    <definedName name="__123Graph_X" hidden="1">#REF!</definedName>
    <definedName name="_1Cluster_Main_.Quit" localSheetId="0">[2]!'[Cluster Main].Quit'</definedName>
    <definedName name="_1Cluster_Main_.Quit">[2]!'[Cluster Main].Quit'</definedName>
    <definedName name="_Key1" hidden="1">#REF!</definedName>
    <definedName name="_Sort" hidden="1">#REF!</definedName>
    <definedName name="A_1" localSheetId="0">'[1]Gauge R_R'!$C$97:$C$106</definedName>
    <definedName name="A_1">#REF!</definedName>
    <definedName name="A_2" localSheetId="0">'[1]Gauge R_R'!$D$97:$D$106</definedName>
    <definedName name="A_2">#REF!</definedName>
    <definedName name="A_3" localSheetId="0">'[1]Gauge R_R'!$E$97:$E$106</definedName>
    <definedName name="A_3">#REF!</definedName>
    <definedName name="A_R">#REF!</definedName>
    <definedName name="AAA" localSheetId="0">'[1]Gauge R_R'!$C$97:$E$106</definedName>
    <definedName name="AAA">#REF!</definedName>
    <definedName name="avaragescore">'[3]Front page'!$P$17:$Q$19</definedName>
    <definedName name="averagescore">'[3]Front page'!$P$17:$Q$19</definedName>
    <definedName name="B_1" localSheetId="0">'[1]Gauge R_R'!$G$97:$G$106</definedName>
    <definedName name="B_1">#REF!</definedName>
    <definedName name="B_2" localSheetId="0">'[1]Gauge R_R'!$H$97:$H$106</definedName>
    <definedName name="B_2">#REF!</definedName>
    <definedName name="B_3" localSheetId="0">'[1]Gauge R_R'!$I$97:$I$106</definedName>
    <definedName name="B_3">#REF!</definedName>
    <definedName name="B_4">'[1]Gauge R_R'!$I$97:$I$106</definedName>
    <definedName name="BBB" localSheetId="0">'[1]Gauge R_R'!$G$97:$I$106</definedName>
    <definedName name="BBB">#REF!</definedName>
    <definedName name="blanc" localSheetId="0">'[1]Gauge R_R'!$C$35</definedName>
    <definedName name="blanc">#REF!</definedName>
    <definedName name="C_1" localSheetId="0">'[1]Gauge R_R'!$K$97:$K$106</definedName>
    <definedName name="C_1">#REF!</definedName>
    <definedName name="C_2" localSheetId="0">'[1]Gauge R_R'!$L$97:$L$106</definedName>
    <definedName name="C_2">#REF!</definedName>
    <definedName name="C_3" localSheetId="0">'[1]Gauge R_R'!$M$97:$M$106</definedName>
    <definedName name="C_3">#REF!</definedName>
    <definedName name="CAPABILITÉ" localSheetId="0">'[1]Gauge R_R'!$J$49</definedName>
    <definedName name="CAPABILITÉ">#REF!</definedName>
    <definedName name="CCC" localSheetId="0">'[1]Gauge R_R'!$K$97:$M$106</definedName>
    <definedName name="CCC">#REF!</definedName>
    <definedName name="Cpk_LCLX">#REF!:OFFSET(#REF!,COUNTA(#REF!)-1,0)</definedName>
    <definedName name="Cpk_Mean">#REF!:OFFSET(#REF!,COUNTA(#REF!)-1,0)</definedName>
    <definedName name="Cpk_NumDataPoints">#REF!:OFFSET(#REF!,COUNTA(#REF!)-1,0)</definedName>
    <definedName name="Cpk_RangeAverage">#REF!:OFFSET(#REF!,COUNTA(#REF!)-1,0)</definedName>
    <definedName name="Cpk_TestValue">#REF!:OFFSET(#REF!,COUNTA(#REF!)-1,0)</definedName>
    <definedName name="Cpk_UCLR">#REF!:OFFSET(#REF!,COUNTA(#REF!)-1,0)</definedName>
    <definedName name="Cpk_UCLX">#REF!:OFFSET(#REF!,COUNTA(#REF!)-1,0)</definedName>
    <definedName name="Cpk_XmR">#REF!:OFFSET(#REF!,COUNTA(#REF!)-1,0)</definedName>
    <definedName name="d0n2" localSheetId="0">'[1]Gauge R_R'!$I$57</definedName>
    <definedName name="d0n2">#REF!</definedName>
    <definedName name="d0n3" localSheetId="0">'[1]Gauge R_R'!$I$58</definedName>
    <definedName name="d0n3">#REF!</definedName>
    <definedName name="d2n2" localSheetId="0">'[1]Gauge R_R'!$H$57</definedName>
    <definedName name="d2n2">#REF!</definedName>
    <definedName name="d2n3" localSheetId="0">'[1]Gauge R_R'!$H$58</definedName>
    <definedName name="d2n3">#REF!</definedName>
    <definedName name="D4n2" localSheetId="0">'[1]Gauge R_R'!$G$57</definedName>
    <definedName name="D4n2">#REF!</definedName>
    <definedName name="D4n3" localSheetId="0">'[1]Gauge R_R'!$G$58</definedName>
    <definedName name="D4n3">#REF!</definedName>
    <definedName name="Data">#REF!</definedName>
    <definedName name="data_1">#REF!</definedName>
    <definedName name="DET">#REF!</definedName>
    <definedName name="données" localSheetId="0">'[1]Gauge R_R'!$C$97:$E$106,'[1]Gauge R_R'!$G$97:$I$106,'[1]Gauge R_R'!$K$97:$M$106</definedName>
    <definedName name="données">#REF!,#REF!,#REF!</definedName>
    <definedName name="ESSAI" localSheetId="0">'[1]Gauge R_R'!#REF!</definedName>
    <definedName name="ESSAI">#REF!</definedName>
    <definedName name="HTML_CodePage" hidden="1">1252</definedName>
    <definedName name="HTML_Control" localSheetId="0" hidden="1">{"'Ctrl Plan'!$A$2:$M$23"}</definedName>
    <definedName name="HTML_Control" hidden="1">{"'Ctrl Plan'!$A$2:$M$23"}</definedName>
    <definedName name="HTML_Description" hidden="1">""</definedName>
    <definedName name="HTML_Email" hidden="1">""</definedName>
    <definedName name="HTML_Header" hidden="1">"Ctrl Plan"</definedName>
    <definedName name="HTML_LastUpdate" hidden="1">"05/03/2004"</definedName>
    <definedName name="HTML_LineAfter" hidden="1">FALSE</definedName>
    <definedName name="HTML_LineBefore" hidden="1">FALSE</definedName>
    <definedName name="HTML_Name" hidden="1">"Randall Hein"</definedName>
    <definedName name="HTML_OBDlg2" hidden="1">TRUE</definedName>
    <definedName name="HTML_OBDlg4" hidden="1">TRUE</definedName>
    <definedName name="HTML_OS" hidden="1">0</definedName>
    <definedName name="HTML_PathFile" hidden="1">"U:\Hein, Randy\0 Projects-Misc\0-FMEA-NEW PPAP\MyHTML.htm"</definedName>
    <definedName name="HTML_Title" hidden="1">"G-FM100-A-Fitting-Machined-5-3-04"</definedName>
    <definedName name="Impact">#REF!</definedName>
    <definedName name="KC">[4]Sheet1!$B$18:$B$19</definedName>
    <definedName name="Maturity">#REF!</definedName>
    <definedName name="NEW">#REF!</definedName>
    <definedName name="newest">#REF!</definedName>
    <definedName name="OCC">#REF!</definedName>
    <definedName name="Options">'[5]M1 - Process List'!$AM$6:$AM$9</definedName>
    <definedName name="PD">#REF!</definedName>
    <definedName name="Percent_Cumul">#REF!</definedName>
    <definedName name="PO">#REF!</definedName>
    <definedName name="_xlnm.Print_Area" localSheetId="0">'MSA-GR&amp;R Form'!$A$1:$O$131</definedName>
    <definedName name="Print_Area_MI">#REF!</definedName>
    <definedName name="_xlnm.Print_Titles">#REF!</definedName>
    <definedName name="print_titles2">'[6] Common Info Page'!$A$1:$IV$8</definedName>
    <definedName name="print_titles3">'[6] Common Info Page'!$A$1:$IV$8</definedName>
    <definedName name="print_titles4">'[6] Common Info Page'!$A$1:$IV$8</definedName>
    <definedName name="Process">#REF!</definedName>
    <definedName name="Processes">'[7]Total Verified Findings'!$AD$7:$AD$28</definedName>
    <definedName name="PS">#REF!</definedName>
    <definedName name="R_1" localSheetId="0">'[1]Gauge R_R'!$C$36</definedName>
    <definedName name="R_1">#REF!</definedName>
    <definedName name="Ranking">#REF!</definedName>
    <definedName name="RPN_Sorted">#REF!</definedName>
    <definedName name="RRTYPE">'[4]10 - MSA'!$S$53:$S$56</definedName>
    <definedName name="sceromfgeq">#REF!</definedName>
    <definedName name="scopetpm">#REF!</definedName>
    <definedName name="score">[3]MOS!$K$25:$L$26</definedName>
    <definedName name="score2">[3]MOS!$K$25:$N$26</definedName>
    <definedName name="scoregauge">[3]Gauging!#REF!</definedName>
    <definedName name="scoregauging">[3]Gauging!$L$15:$O$16</definedName>
    <definedName name="scoremfgeq">#REF!</definedName>
    <definedName name="scoremos">[3]MOS!$L$18:$O$19</definedName>
    <definedName name="scorerd">'[3]KPC-M'!$L$12:$O$13</definedName>
    <definedName name="scoretool">[3]Tooling!$L$16:$O$17</definedName>
    <definedName name="scoretpm">#REF!</definedName>
    <definedName name="SEV">#REF!</definedName>
    <definedName name="SortFodder">#REF!</definedName>
    <definedName name="TITLE">'[6] Common Info Page'!$A$1:$IV$8</definedName>
    <definedName name="TOLÉRANCE" localSheetId="0">'[1]Gauge R_R'!$J$48</definedName>
    <definedName name="TOLÉRANCE">#REF!</definedName>
    <definedName name="UCLR" localSheetId="0">'[1]Gauge R_R'!$F$36</definedName>
    <definedName name="UCLR">#REF!</definedName>
    <definedName name="unité" localSheetId="0">'[1]Gauge R_R'!$E$9</definedName>
    <definedName name="unité">#REF!</definedName>
    <definedName name="utile_1" localSheetId="0">'[1]Gauge R_R'!$D$46:$M$46,'[1]Gauge R_R'!$D$49:$M$49,'[1]Gauge R_R'!$D$52:$M$52</definedName>
    <definedName name="utile_1">#REF!,#REF!,#REF!</definedName>
    <definedName name="ZONE_INVISI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7" l="1"/>
  <c r="E101" i="7"/>
  <c r="D101" i="7"/>
  <c r="C101" i="7"/>
  <c r="F101" i="7" s="1"/>
  <c r="E100" i="7"/>
  <c r="D100" i="7"/>
  <c r="C100" i="7"/>
  <c r="E99" i="7"/>
  <c r="D99" i="7"/>
  <c r="C99" i="7"/>
  <c r="J95" i="7"/>
  <c r="F89" i="7"/>
  <c r="F80" i="7"/>
  <c r="N75" i="7"/>
  <c r="N74" i="7"/>
  <c r="N73" i="7"/>
  <c r="G71" i="7"/>
  <c r="F65" i="7"/>
  <c r="G58" i="7"/>
  <c r="E51" i="7"/>
  <c r="E49" i="7"/>
  <c r="N37" i="7"/>
  <c r="M37" i="7"/>
  <c r="L37" i="7"/>
  <c r="I37" i="7"/>
  <c r="H37" i="7"/>
  <c r="G37" i="7"/>
  <c r="D37" i="7"/>
  <c r="C37" i="7"/>
  <c r="B37" i="7"/>
  <c r="N36" i="7"/>
  <c r="M36" i="7"/>
  <c r="L36" i="7"/>
  <c r="I36" i="7"/>
  <c r="H36" i="7"/>
  <c r="G36" i="7"/>
  <c r="D36" i="7"/>
  <c r="C36" i="7"/>
  <c r="B36" i="7"/>
  <c r="O35" i="7"/>
  <c r="J35" i="7"/>
  <c r="E35" i="7"/>
  <c r="O34" i="7"/>
  <c r="J34" i="7"/>
  <c r="E34" i="7"/>
  <c r="O33" i="7"/>
  <c r="J33" i="7"/>
  <c r="E33" i="7"/>
  <c r="O32" i="7"/>
  <c r="J32" i="7"/>
  <c r="E32" i="7"/>
  <c r="O31" i="7"/>
  <c r="J31" i="7"/>
  <c r="E31" i="7"/>
  <c r="O30" i="7"/>
  <c r="J30" i="7"/>
  <c r="E30" i="7"/>
  <c r="O29" i="7"/>
  <c r="J29" i="7"/>
  <c r="E29" i="7"/>
  <c r="O28" i="7"/>
  <c r="J28" i="7"/>
  <c r="E28" i="7"/>
  <c r="O27" i="7"/>
  <c r="J27" i="7"/>
  <c r="E27" i="7"/>
  <c r="O26" i="7"/>
  <c r="J26" i="7"/>
  <c r="M23" i="7"/>
  <c r="H23" i="7"/>
  <c r="C23" i="7"/>
  <c r="O36" i="7" l="1"/>
  <c r="O37" i="7"/>
  <c r="C43" i="7"/>
  <c r="M43" i="7"/>
  <c r="H43" i="7"/>
  <c r="F100" i="7"/>
  <c r="J36" i="7"/>
  <c r="E37" i="7"/>
  <c r="F99" i="7"/>
  <c r="E36" i="7"/>
  <c r="J37" i="7"/>
  <c r="G69" i="7" l="1"/>
  <c r="E48" i="7"/>
  <c r="H48" i="7" s="1"/>
  <c r="D58" i="7" s="1"/>
  <c r="J58" i="7" s="1"/>
  <c r="J69" i="7"/>
  <c r="M69" i="7" s="1"/>
  <c r="D71" i="7" s="1"/>
  <c r="J71" i="7" s="1"/>
  <c r="D84" i="7" s="1"/>
  <c r="F102" i="7"/>
  <c r="F103" i="7" s="1"/>
  <c r="L95" i="7" s="1"/>
  <c r="G51" i="7" l="1"/>
  <c r="J51" i="7" s="1"/>
  <c r="L60" i="7"/>
  <c r="G84" i="7"/>
  <c r="I84" i="7" s="1"/>
  <c r="F88" i="7" s="1"/>
  <c r="I88" i="7" s="1"/>
  <c r="H109" i="7" s="1"/>
  <c r="F64" i="7"/>
  <c r="I64" i="7" s="1"/>
  <c r="N60" i="7"/>
  <c r="N77" i="7" l="1"/>
  <c r="F79" i="7" s="1"/>
  <c r="I79" i="7" s="1"/>
  <c r="G93" i="7" l="1"/>
  <c r="H95" i="7" s="1"/>
  <c r="N94" i="7" s="1"/>
  <c r="H112" i="7" s="1"/>
</calcChain>
</file>

<file path=xl/sharedStrings.xml><?xml version="1.0" encoding="utf-8"?>
<sst xmlns="http://schemas.openxmlformats.org/spreadsheetml/2006/main" count="187" uniqueCount="142">
  <si>
    <t>Instructions for this form:</t>
  </si>
  <si>
    <t>1) Type only in the shaded blocks.</t>
  </si>
  <si>
    <t>Gage Name:</t>
  </si>
  <si>
    <t>Performed By:</t>
  </si>
  <si>
    <t>Gage No.:</t>
  </si>
  <si>
    <t>Part Name:</t>
  </si>
  <si>
    <t>Graduations:</t>
  </si>
  <si>
    <t>Operation No.:</t>
  </si>
  <si>
    <t>Zero Equals:</t>
  </si>
  <si>
    <t>Characteristic:</t>
  </si>
  <si>
    <t>Unit of Measure:</t>
  </si>
  <si>
    <t>Area:</t>
  </si>
  <si>
    <t>Date:</t>
  </si>
  <si>
    <t>Instructions for data collection:</t>
  </si>
  <si>
    <t>3) Analyze the results to determine variability due to both Repeatability and Reproducibility.</t>
  </si>
  <si>
    <t>Operator</t>
  </si>
  <si>
    <t>Sample</t>
  </si>
  <si>
    <t>Replications</t>
  </si>
  <si>
    <t>Number</t>
  </si>
  <si>
    <t>Totals</t>
  </si>
  <si>
    <r>
      <t>Xbar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</si>
  <si>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Xbar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Xbar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 Xbar</t>
    </r>
    <r>
      <rPr>
        <vertAlign val="subscript"/>
        <sz val="10"/>
        <rFont val="Arial"/>
        <family val="2"/>
      </rPr>
      <t>3</t>
    </r>
  </si>
  <si>
    <r>
      <t>Xbar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</si>
  <si>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Xbar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</si>
  <si>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Test for Statistical Control of Ranges</t>
  </si>
  <si>
    <r>
      <t>Rbar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+ Rbar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+ Rbar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</si>
  <si>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=</t>
  </si>
  <si>
    <t xml:space="preserve">       Operators</t>
  </si>
  <si>
    <r>
      <t>D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* Rbar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     =</t>
    </r>
  </si>
  <si>
    <t>*</t>
  </si>
  <si>
    <r>
      <t>Rbar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/ 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=</t>
    </r>
  </si>
  <si>
    <t>/</t>
  </si>
  <si>
    <t>Eng. Tolerance</t>
  </si>
  <si>
    <r>
      <t>Xbar</t>
    </r>
    <r>
      <rPr>
        <vertAlign val="subscript"/>
        <sz val="10"/>
        <rFont val="Arial"/>
        <family val="2"/>
      </rPr>
      <t>Largest of ABC</t>
    </r>
    <r>
      <rPr>
        <sz val="10"/>
        <rFont val="Arial"/>
        <family val="2"/>
      </rPr>
      <t xml:space="preserve"> - Xbar</t>
    </r>
    <r>
      <rPr>
        <vertAlign val="subscript"/>
        <sz val="10"/>
        <rFont val="Arial"/>
        <family val="2"/>
      </rPr>
      <t>Smallest of ABC</t>
    </r>
    <r>
      <rPr>
        <sz val="10"/>
        <rFont val="Arial"/>
        <family val="2"/>
      </rPr>
      <t xml:space="preserve"> =</t>
    </r>
  </si>
  <si>
    <t>-</t>
  </si>
  <si>
    <r>
      <t>Rbar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/ 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*  =</t>
    </r>
  </si>
  <si>
    <t>Number of parts =</t>
  </si>
  <si>
    <t>Number of trials =</t>
  </si>
  <si>
    <t>Combined Reproducibility and Repeatability (Measurement System)</t>
  </si>
  <si>
    <r>
      <t xml:space="preserve">      S</t>
    </r>
    <r>
      <rPr>
        <vertAlign val="subscript"/>
        <sz val="10"/>
        <rFont val="Arial"/>
        <family val="2"/>
      </rPr>
      <t>OV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S</t>
    </r>
    <r>
      <rPr>
        <vertAlign val="subscript"/>
        <sz val="10"/>
        <rFont val="Arial"/>
        <family val="2"/>
      </rPr>
      <t>GV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=</t>
    </r>
  </si>
  <si>
    <t>+</t>
  </si>
  <si>
    <r>
      <t>Percent Process Tolerance (Combined Variability) = (R&amp;R)/(6/d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)*Rbar</t>
    </r>
    <r>
      <rPr>
        <vertAlign val="subscript"/>
        <sz val="10"/>
        <rFont val="Arial"/>
        <family val="2"/>
      </rPr>
      <t>CV =</t>
    </r>
  </si>
  <si>
    <t>Range of Observations Within Each Trial</t>
  </si>
  <si>
    <t>1st trial</t>
  </si>
  <si>
    <t>2nd Trial</t>
  </si>
  <si>
    <t>3rd Trial</t>
  </si>
  <si>
    <t>TOTAL</t>
  </si>
  <si>
    <t>A</t>
  </si>
  <si>
    <t>B</t>
  </si>
  <si>
    <t>C</t>
  </si>
  <si>
    <t>Sum</t>
  </si>
  <si>
    <r>
      <t>Rbar</t>
    </r>
    <r>
      <rPr>
        <vertAlign val="subscript"/>
        <sz val="10"/>
        <rFont val="Arial"/>
        <family val="2"/>
      </rPr>
      <t>CV</t>
    </r>
    <r>
      <rPr>
        <sz val="10"/>
        <rFont val="Arial"/>
        <family val="2"/>
      </rPr>
      <t xml:space="preserve"> (Sum/No. Trials)</t>
    </r>
  </si>
  <si>
    <t xml:space="preserve">    GC as a % of Eng. Tolerance = (Gage R&amp;R / Total Eng. Tolerance Range) * 100 =</t>
  </si>
  <si>
    <t>ACCEPTABLE</t>
  </si>
  <si>
    <t>MARGINAL</t>
  </si>
  <si>
    <t>UNACCEPTABLE</t>
  </si>
  <si>
    <t>Table of Factors used in calculations.</t>
  </si>
  <si>
    <t>n</t>
  </si>
  <si>
    <t>Study Observation</t>
  </si>
  <si>
    <t>INSTRUCTIONS:  Please record any significant observations, such as Operator/Inspector methodical differences, environmental factors (i.e., lighting, temperature, vibration, distractions, etc.), difiiculties in using the measurement system (i.e., obtaining readings, gage readability, ability to easily hold gage and/or part, etc.) that could influence the study results.</t>
  </si>
  <si>
    <r>
      <t>Xbar</t>
    </r>
    <r>
      <rPr>
        <b/>
        <vertAlign val="subscript"/>
        <sz val="10"/>
        <rFont val="Arial"/>
        <family val="2"/>
      </rPr>
      <t>1</t>
    </r>
  </si>
  <si>
    <r>
      <t>Xbar</t>
    </r>
    <r>
      <rPr>
        <b/>
        <vertAlign val="subscript"/>
        <sz val="10"/>
        <rFont val="Arial"/>
        <family val="2"/>
      </rPr>
      <t>2</t>
    </r>
  </si>
  <si>
    <r>
      <t>Xbar</t>
    </r>
    <r>
      <rPr>
        <b/>
        <vertAlign val="subscript"/>
        <sz val="10"/>
        <rFont val="Arial"/>
        <family val="2"/>
      </rPr>
      <t>3</t>
    </r>
  </si>
  <si>
    <r>
      <t>Rbar</t>
    </r>
    <r>
      <rPr>
        <b/>
        <vertAlign val="subscript"/>
        <sz val="10"/>
        <rFont val="Arial"/>
        <family val="2"/>
      </rPr>
      <t>A</t>
    </r>
  </si>
  <si>
    <r>
      <t>R (</t>
    </r>
    <r>
      <rPr>
        <b/>
        <i/>
        <sz val="10"/>
        <rFont val="Arial"/>
        <family val="2"/>
      </rPr>
      <t>Range</t>
    </r>
    <r>
      <rPr>
        <b/>
        <sz val="10"/>
        <rFont val="Arial"/>
        <family val="2"/>
      </rPr>
      <t>)</t>
    </r>
  </si>
  <si>
    <r>
      <t>X (</t>
    </r>
    <r>
      <rPr>
        <b/>
        <i/>
        <sz val="10"/>
        <rFont val="Arial"/>
        <family val="2"/>
      </rPr>
      <t>Means</t>
    </r>
    <r>
      <rPr>
        <b/>
        <sz val="10"/>
        <rFont val="Arial"/>
        <family val="2"/>
      </rPr>
      <t>)</t>
    </r>
  </si>
  <si>
    <r>
      <t>Rbar</t>
    </r>
    <r>
      <rPr>
        <b/>
        <vertAlign val="subscript"/>
        <sz val="10"/>
        <rFont val="Arial"/>
        <family val="2"/>
      </rPr>
      <t>B</t>
    </r>
  </si>
  <si>
    <r>
      <t>Rbar</t>
    </r>
    <r>
      <rPr>
        <b/>
        <vertAlign val="subscript"/>
        <sz val="10"/>
        <rFont val="Arial"/>
        <family val="2"/>
      </rPr>
      <t>C</t>
    </r>
  </si>
  <si>
    <r>
      <t>Xbar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</si>
  <si>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>Xbar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</si>
  <si>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>Xbar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</si>
  <si>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t>Appraiser A:</t>
  </si>
  <si>
    <t>Appraiser B:</t>
  </si>
  <si>
    <t>Appraiser C:</t>
  </si>
  <si>
    <r>
      <rPr>
        <i/>
        <sz val="10"/>
        <rFont val="Arial"/>
        <family val="2"/>
      </rPr>
      <t xml:space="preserve">Appraiser </t>
    </r>
    <r>
      <rPr>
        <sz val="10"/>
        <rFont val="Arial"/>
        <family val="2"/>
      </rPr>
      <t>B:</t>
    </r>
  </si>
  <si>
    <r>
      <rPr>
        <i/>
        <sz val="10"/>
        <rFont val="Arial"/>
        <family val="2"/>
      </rPr>
      <t xml:space="preserve">Appraiser </t>
    </r>
    <r>
      <rPr>
        <sz val="10"/>
        <rFont val="Arial"/>
        <family val="2"/>
      </rPr>
      <t>A:</t>
    </r>
  </si>
  <si>
    <r>
      <rPr>
        <i/>
        <sz val="10"/>
        <rFont val="Arial"/>
        <family val="2"/>
      </rPr>
      <t xml:space="preserve">Appraiser </t>
    </r>
    <r>
      <rPr>
        <sz val="10"/>
        <rFont val="Arial"/>
        <family val="2"/>
      </rPr>
      <t>C:</t>
    </r>
  </si>
  <si>
    <r>
      <t>Rbar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</si>
  <si>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UCL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</si>
  <si>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 D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is based on the number of Replications (see table below)</t>
    </r>
  </si>
  <si>
    <r>
      <t>S</t>
    </r>
    <r>
      <rPr>
        <b/>
        <vertAlign val="subscript"/>
        <sz val="10"/>
        <rFont val="Arial"/>
        <family val="2"/>
      </rPr>
      <t>GV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</si>
  <si>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 d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is based on the number of Replications (see table below)</t>
    </r>
  </si>
  <si>
    <t>Nominal</t>
  </si>
  <si>
    <t xml:space="preserve">* 6 = </t>
  </si>
  <si>
    <r>
      <t>100 (6.00 * S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</si>
  <si>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 xml:space="preserve">Repeatability </t>
    </r>
    <r>
      <rPr>
        <sz val="12"/>
        <color rgb="FF0000CC"/>
        <rFont val="Arial"/>
        <family val="2"/>
      </rPr>
      <t xml:space="preserve">= </t>
    </r>
  </si>
  <si>
    <t>Repeatability (EQ - Equipment Variation)</t>
  </si>
  <si>
    <t>Reproducibility (AV - Appraiser Variation)</t>
  </si>
  <si>
    <r>
      <t>Rbar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</si>
  <si>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 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*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is based on the number of Operators (see table below)</t>
    </r>
  </si>
  <si>
    <r>
      <t>S</t>
    </r>
    <r>
      <rPr>
        <b/>
        <vertAlign val="subscript"/>
        <sz val="10"/>
        <rFont val="Arial"/>
        <family val="2"/>
      </rPr>
      <t>OV</t>
    </r>
    <r>
      <rPr>
        <b/>
        <sz val="10"/>
        <rFont val="Arial"/>
        <family val="2"/>
      </rPr>
      <t xml:space="preserve"> =</t>
    </r>
  </si>
  <si>
    <r>
      <t xml:space="preserve">       d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* =</t>
    </r>
  </si>
  <si>
    <r>
      <t>{(Rbar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X (6.00/d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*)}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{(Repeatability)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(No. parts X No. trials)} =</t>
    </r>
  </si>
  <si>
    <r>
      <t xml:space="preserve">Reproducibility </t>
    </r>
    <r>
      <rPr>
        <sz val="12"/>
        <color rgb="FF0000CC"/>
        <rFont val="Arial"/>
        <family val="2"/>
      </rPr>
      <t xml:space="preserve">= </t>
    </r>
  </si>
  <si>
    <r>
      <t>100 (6.00 * S</t>
    </r>
    <r>
      <rPr>
        <vertAlign val="subscript"/>
        <sz val="10"/>
        <rFont val="Arial"/>
        <family val="2"/>
      </rPr>
      <t>OV</t>
    </r>
    <r>
      <rPr>
        <sz val="10"/>
        <rFont val="Arial"/>
        <family val="2"/>
      </rPr>
      <t>)</t>
    </r>
  </si>
  <si>
    <r>
      <t>StudyVar (S</t>
    </r>
    <r>
      <rPr>
        <b/>
        <vertAlign val="subscript"/>
        <sz val="10"/>
        <rFont val="Arial"/>
        <family val="2"/>
      </rPr>
      <t>OV</t>
    </r>
    <r>
      <rPr>
        <b/>
        <sz val="10"/>
        <rFont val="Arial"/>
        <family val="2"/>
      </rPr>
      <t xml:space="preserve"> * 6) =</t>
    </r>
  </si>
  <si>
    <r>
      <t>S</t>
    </r>
    <r>
      <rPr>
        <b/>
        <vertAlign val="subscript"/>
        <sz val="10"/>
        <rFont val="Arial"/>
        <family val="2"/>
      </rPr>
      <t>MV</t>
    </r>
    <r>
      <rPr>
        <b/>
        <sz val="10"/>
        <rFont val="Arial"/>
        <family val="2"/>
      </rPr>
      <t xml:space="preserve"> =</t>
    </r>
  </si>
  <si>
    <r>
      <t>StudyVar (S</t>
    </r>
    <r>
      <rPr>
        <b/>
        <vertAlign val="subscript"/>
        <sz val="10"/>
        <rFont val="Arial"/>
        <family val="2"/>
      </rPr>
      <t>GV</t>
    </r>
    <r>
      <rPr>
        <b/>
        <sz val="10"/>
        <rFont val="Arial"/>
        <family val="2"/>
      </rPr>
      <t xml:space="preserve"> * 6) =</t>
    </r>
  </si>
  <si>
    <t>Part No:</t>
  </si>
  <si>
    <r>
      <t xml:space="preserve">Gage R &amp; R </t>
    </r>
    <r>
      <rPr>
        <sz val="12"/>
        <color rgb="FF0000CC"/>
        <rFont val="Arial"/>
        <family val="2"/>
      </rPr>
      <t xml:space="preserve">= </t>
    </r>
  </si>
  <si>
    <r>
      <t>100 (6.00 * S</t>
    </r>
    <r>
      <rPr>
        <vertAlign val="subscript"/>
        <sz val="10"/>
        <rFont val="Arial"/>
        <family val="2"/>
      </rPr>
      <t>MV</t>
    </r>
    <r>
      <rPr>
        <sz val="10"/>
        <rFont val="Arial"/>
        <family val="2"/>
      </rPr>
      <t>)</t>
    </r>
  </si>
  <si>
    <t>Product Sigma</t>
  </si>
  <si>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>Percent of Engineering Tolerance Consumed by the Equipment / Gage:</t>
    </r>
  </si>
  <si>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>Percent of Engineering Tolerance consumed by Appraiser / Operator:</t>
    </r>
  </si>
  <si>
    <r>
      <rPr>
        <sz val="10"/>
        <rFont val="Arial"/>
        <family val="2"/>
      </rPr>
      <t xml:space="preserve">     1) </t>
    </r>
    <r>
      <rPr>
        <u/>
        <sz val="10"/>
        <rFont val="Arial"/>
        <family val="2"/>
      </rPr>
      <t>Percent of Engineering Tolerance consumed by Measurement system:</t>
    </r>
  </si>
  <si>
    <r>
      <rPr>
        <sz val="10"/>
        <rFont val="Arial"/>
        <family val="2"/>
      </rPr>
      <t xml:space="preserve">     2) </t>
    </r>
    <r>
      <rPr>
        <u/>
        <sz val="10"/>
        <rFont val="Arial"/>
        <family val="2"/>
      </rPr>
      <t>Percent of Process Tolerance (Combined Variability) consumed by Measurement system:</t>
    </r>
  </si>
  <si>
    <t xml:space="preserve">   % Study Var (% SV)</t>
  </si>
  <si>
    <t xml:space="preserve">   % Tolerance (SV/Toler)</t>
  </si>
  <si>
    <r>
      <t>D</t>
    </r>
    <r>
      <rPr>
        <b/>
        <vertAlign val="subscript"/>
        <sz val="10"/>
        <rFont val="Arial"/>
        <family val="2"/>
      </rPr>
      <t>4</t>
    </r>
  </si>
  <si>
    <r>
      <t>d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</si>
  <si>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*</t>
    </r>
  </si>
  <si>
    <t>Gage R&amp;R Study Evaluation Guideline</t>
  </si>
  <si>
    <t>Gage R&amp;R Study Analysis</t>
  </si>
  <si>
    <r>
      <t>(Repeatability)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(Reproducibility)</t>
    </r>
    <r>
      <rPr>
        <vertAlign val="superscript"/>
        <sz val="10"/>
        <rFont val="Arial"/>
        <family val="2"/>
      </rPr>
      <t xml:space="preserve">2 </t>
    </r>
  </si>
  <si>
    <r>
      <t xml:space="preserve">    % of Process Tolerance = (R&amp;R / 6 x Sigma</t>
    </r>
    <r>
      <rPr>
        <vertAlign val="subscript"/>
        <sz val="10"/>
        <rFont val="Arial"/>
        <family val="2"/>
      </rPr>
      <t>CV</t>
    </r>
    <r>
      <rPr>
        <sz val="10"/>
        <rFont val="Arial"/>
        <family val="2"/>
      </rPr>
      <t>) * 100 =</t>
    </r>
  </si>
  <si>
    <t xml:space="preserve">1) Gage Capability for Product Acceptance (% of Engineering Tolerance) </t>
  </si>
  <si>
    <t>2) Gage Capability for Control Chart purposes (% of Process Tolerance)</t>
  </si>
  <si>
    <t>&gt; 30 %</t>
  </si>
  <si>
    <t>&gt; 20 %</t>
  </si>
  <si>
    <t>Process Tolerance</t>
  </si>
  <si>
    <t>20 - 30%</t>
  </si>
  <si>
    <t>Legend</t>
  </si>
  <si>
    <t>0 - 19 %</t>
  </si>
  <si>
    <t>0 - 20 %</t>
  </si>
  <si>
    <t>4) "Appraiser Names" MUST be filled in for the form to work properly.</t>
  </si>
  <si>
    <r>
      <t xml:space="preserve">    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- For 'Short study' keep in blank the space of "Appraiser C"</t>
    </r>
  </si>
  <si>
    <t>Short / Long study</t>
  </si>
  <si>
    <t>Long study</t>
  </si>
  <si>
    <r>
      <t>3) This spreadsheet is set up for either a</t>
    </r>
    <r>
      <rPr>
        <b/>
        <sz val="10"/>
        <rFont val="Arial"/>
        <family val="2"/>
      </rPr>
      <t xml:space="preserve"> 5-parts (Short study)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10-parts (Long study)</t>
    </r>
    <r>
      <rPr>
        <sz val="10"/>
        <rFont val="Arial"/>
        <family val="2"/>
      </rPr>
      <t xml:space="preserve"> MSA.  </t>
    </r>
    <r>
      <rPr>
        <b/>
        <u/>
        <sz val="10"/>
        <rFont val="Arial"/>
        <family val="2"/>
      </rPr>
      <t>Do not use for any other quantity</t>
    </r>
    <r>
      <rPr>
        <b/>
        <sz val="10"/>
        <rFont val="Arial"/>
        <family val="2"/>
      </rPr>
      <t>!!</t>
    </r>
  </si>
  <si>
    <r>
      <t xml:space="preserve">1) Select </t>
    </r>
    <r>
      <rPr>
        <b/>
        <sz val="10"/>
        <rFont val="Arial"/>
        <family val="2"/>
      </rPr>
      <t>5-parts (Short study)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10-parts (Long study)</t>
    </r>
    <r>
      <rPr>
        <sz val="10"/>
        <rFont val="Arial"/>
        <family val="2"/>
      </rPr>
      <t xml:space="preserve"> at random and marking/identifying them 1 through "n".</t>
    </r>
  </si>
  <si>
    <r>
      <t xml:space="preserve">2) Have </t>
    </r>
    <r>
      <rPr>
        <b/>
        <sz val="10"/>
        <rFont val="Arial"/>
        <family val="2"/>
      </rPr>
      <t xml:space="preserve">2 Appraisers (Short study) </t>
    </r>
    <r>
      <rPr>
        <sz val="10"/>
        <rFont val="Arial"/>
        <family val="2"/>
      </rPr>
      <t xml:space="preserve">or 3 </t>
    </r>
    <r>
      <rPr>
        <b/>
        <sz val="10"/>
        <rFont val="Arial"/>
        <family val="2"/>
      </rPr>
      <t xml:space="preserve">Appraisers (Long study) </t>
    </r>
    <r>
      <rPr>
        <sz val="10"/>
        <rFont val="Arial"/>
        <family val="2"/>
      </rPr>
      <t>measure each part independently, two or three times each. Record results below.</t>
    </r>
  </si>
  <si>
    <t>GAGE R&amp;R STUDY</t>
  </si>
  <si>
    <r>
      <rPr>
        <b/>
        <sz val="12"/>
        <color rgb="FF0000CC"/>
        <rFont val="Arial"/>
        <family val="2"/>
      </rPr>
      <t xml:space="preserve">* </t>
    </r>
    <r>
      <rPr>
        <b/>
        <sz val="10"/>
        <color rgb="FF0000CC"/>
        <rFont val="Arial"/>
        <family val="2"/>
      </rPr>
      <t>SPECIAL SUPPLIER NOTE: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Supplier needs to enter "Product Sigma" into HS Process Certification Database when creating a  new Gage File for any HS defined KPCs/TKCs.  Enter the Product Sigma into the database field entitled "Gage RR Std Deviation".</t>
    </r>
  </si>
  <si>
    <r>
      <t xml:space="preserve">CAUTION:  </t>
    </r>
    <r>
      <rPr>
        <sz val="10"/>
        <color rgb="FFC00000"/>
        <rFont val="Arial"/>
        <family val="2"/>
      </rPr>
      <t>Percent Process Tolerance value is only valid for 5-part (Short study) or 10-part (Long study) MSA.</t>
    </r>
  </si>
  <si>
    <t>Upper Tolerance</t>
  </si>
  <si>
    <t>Lower Tolerance</t>
  </si>
  <si>
    <t>2)  Be sure to write the Upper &amp; Lower Tolerances.</t>
  </si>
  <si>
    <r>
      <rPr>
        <b/>
        <sz val="10"/>
        <color theme="0"/>
        <rFont val="Arial"/>
        <family val="2"/>
      </rPr>
      <t xml:space="preserve">  '</t>
    </r>
    <r>
      <rPr>
        <b/>
        <sz val="10"/>
        <rFont val="Arial"/>
        <family val="2"/>
      </rPr>
      <t>=   Upper Control Limit</t>
    </r>
  </si>
  <si>
    <t>Short Study</t>
  </si>
  <si>
    <t>Long Study</t>
  </si>
  <si>
    <r>
      <t xml:space="preserve">   </t>
    </r>
    <r>
      <rPr>
        <sz val="10"/>
        <color theme="0"/>
        <rFont val="Arial"/>
        <family val="2"/>
      </rPr>
      <t xml:space="preserve"> .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Short study</t>
    </r>
    <r>
      <rPr>
        <sz val="10"/>
        <rFont val="Arial"/>
        <family val="2"/>
      </rPr>
      <t xml:space="preserve"> requires </t>
    </r>
    <r>
      <rPr>
        <b/>
        <sz val="10"/>
        <rFont val="Arial"/>
        <family val="2"/>
      </rPr>
      <t>2 Appraisers x 2 Replications</t>
    </r>
  </si>
  <si>
    <r>
      <t xml:space="preserve">   </t>
    </r>
    <r>
      <rPr>
        <sz val="10"/>
        <color theme="0"/>
        <rFont val="Arial"/>
        <family val="2"/>
      </rPr>
      <t xml:space="preserve"> .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Long study</t>
    </r>
    <r>
      <rPr>
        <sz val="10"/>
        <rFont val="Arial"/>
        <family val="2"/>
      </rPr>
      <t xml:space="preserve"> requires </t>
    </r>
    <r>
      <rPr>
        <b/>
        <sz val="10"/>
        <rFont val="Arial"/>
        <family val="2"/>
      </rPr>
      <t>3 Appraisers x 3 Replications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</si>
</sst>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&quot;$&quot;#,##0_)&quot;M&quot;;[Red]\(&quot;$&quot;#,##0\)"/>
    <numFmt numFmtId="169" formatCode="&quot;$&quot;#,##0.0_)&quot;M&quot;;[Red]\(&quot;$&quot;#,##0.0\)&quot;M&quot;"/>
    <numFmt numFmtId="170" formatCode="&quot;$&quot;#,##0;\-&quot;$&quot;#,##0"/>
    <numFmt numFmtId="171" formatCode="#,##0;\(#,##0\)"/>
    <numFmt numFmtId="172" formatCode="_-&quot;$&quot;* #,##0.00_-;\-&quot;$&quot;* #,##0.00_-;_-&quot;$&quot;* &quot;-&quot;??_-;_-@_-"/>
    <numFmt numFmtId="173" formatCode="_([$€-2]* #,##0.00_);_([$€-2]* \(#,##0.00\);_([$€-2]* &quot;-&quot;??_)"/>
    <numFmt numFmtId="174" formatCode="General_)"/>
    <numFmt numFmtId="175" formatCode="0.0_)"/>
    <numFmt numFmtId="176" formatCode="#,##0&quot; MH&quot;;\-#,##0&quot; MH&quot;"/>
    <numFmt numFmtId="177" formatCode="_-* #,##0_-;\-* #,##0_-;_-* &quot;-&quot;_-;_-@_-"/>
    <numFmt numFmtId="178" formatCode="mm/dd/yyyy\ hh:mm\ AM/PM"/>
    <numFmt numFmtId="179" formatCode="_-&quot;L.&quot;\ * #,##0_-;\-&quot;L.&quot;\ * #,##0_-;_-&quot;L.&quot;\ * &quot;-&quot;_-;_-@_-"/>
    <numFmt numFmtId="180" formatCode="_ * #,##0_ ;_ * \-#,##0_ ;_ * &quot;-&quot;_ ;_ @_ "/>
    <numFmt numFmtId="181" formatCode="_ * #,##0.00_ ;_ * \-#,##0.00_ ;_ * &quot;-&quot;??_ ;_ @_ "/>
    <numFmt numFmtId="182" formatCode="_ &quot;\&quot;* #,##0_ ;_ &quot;\&quot;* \-#,##0_ ;_ &quot;\&quot;* &quot;-&quot;_ ;_ @_ "/>
    <numFmt numFmtId="183" formatCode="_ &quot;\&quot;* #,##0.00_ ;_ &quot;\&quot;* \-#,##0.00_ ;_ &quot;\&quot;* &quot;-&quot;??_ ;_ @_ "/>
  </numFmts>
  <fonts count="7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sz val="5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4.5999999999999996"/>
      <color theme="10"/>
      <name val="Calibri"/>
      <family val="2"/>
    </font>
    <font>
      <u/>
      <sz val="9.3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돋움"/>
      <family val="3"/>
      <charset val="129"/>
    </font>
    <font>
      <sz val="12"/>
      <color indexed="8"/>
      <name val="宋体"/>
      <charset val="134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color rgb="FF0000CC"/>
      <name val="Arial"/>
      <family val="2"/>
    </font>
    <font>
      <b/>
      <sz val="12"/>
      <color rgb="FF0000CC"/>
      <name val="Arial"/>
      <family val="2"/>
    </font>
    <font>
      <sz val="12"/>
      <color rgb="FF0000CC"/>
      <name val="Arial"/>
      <family val="2"/>
    </font>
    <font>
      <b/>
      <sz val="15.5"/>
      <name val="Arial"/>
      <family val="2"/>
    </font>
    <font>
      <b/>
      <sz val="10"/>
      <color indexed="12"/>
      <name val="Arial"/>
      <family val="2"/>
    </font>
    <font>
      <b/>
      <u/>
      <sz val="15.5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0" tint="-0.14999847407452621"/>
      <name val="Arial"/>
      <family val="2"/>
    </font>
    <font>
      <sz val="10"/>
      <color theme="0" tint="-0.34998626667073579"/>
      <name val="Arial"/>
      <family val="2"/>
    </font>
    <font>
      <sz val="5"/>
      <color theme="0" tint="-0.34998626667073579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</borders>
  <cellStyleXfs count="20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9" borderId="0" applyNumberFormat="0" applyBorder="0" applyAlignment="0" applyProtection="0"/>
    <xf numFmtId="0" fontId="19" fillId="26" borderId="17" applyNumberFormat="0" applyAlignment="0" applyProtection="0"/>
    <xf numFmtId="0" fontId="20" fillId="27" borderId="1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Protection="0"/>
    <xf numFmtId="17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5" fillId="0" borderId="0" applyProtection="0"/>
    <xf numFmtId="2" fontId="2" fillId="0" borderId="0" applyFont="0" applyFill="0" applyBorder="0" applyAlignment="0" applyProtection="0"/>
    <xf numFmtId="2" fontId="15" fillId="0" borderId="0" applyProtection="0"/>
    <xf numFmtId="0" fontId="22" fillId="10" borderId="0" applyNumberFormat="0" applyBorder="0" applyAlignment="0" applyProtection="0"/>
    <xf numFmtId="38" fontId="23" fillId="28" borderId="0" applyNumberFormat="0" applyBorder="0" applyAlignment="0" applyProtection="0"/>
    <xf numFmtId="0" fontId="24" fillId="0" borderId="19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4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23" fillId="29" borderId="11" applyNumberFormat="0" applyBorder="0" applyAlignment="0" applyProtection="0"/>
    <xf numFmtId="0" fontId="33" fillId="13" borderId="17" applyNumberFormat="0" applyAlignment="0" applyProtection="0"/>
    <xf numFmtId="0" fontId="34" fillId="0" borderId="23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" fontId="35" fillId="0" borderId="0" applyFont="0" applyFill="0" applyBorder="0" applyAlignment="0" applyProtection="0"/>
    <xf numFmtId="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6" fillId="30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2" fillId="0" borderId="0"/>
    <xf numFmtId="0" fontId="2" fillId="0" borderId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5" fillId="0" borderId="0"/>
    <xf numFmtId="0" fontId="2" fillId="31" borderId="24" applyNumberFormat="0" applyFont="0" applyAlignment="0" applyProtection="0"/>
    <xf numFmtId="0" fontId="2" fillId="31" borderId="24" applyNumberFormat="0" applyFont="0" applyAlignment="0" applyProtection="0"/>
    <xf numFmtId="0" fontId="2" fillId="0" borderId="0"/>
    <xf numFmtId="0" fontId="42" fillId="26" borderId="25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3" fillId="32" borderId="26" applyNumberFormat="0" applyProtection="0">
      <alignment vertical="center"/>
    </xf>
    <xf numFmtId="4" fontId="44" fillId="32" borderId="26" applyNumberFormat="0" applyProtection="0">
      <alignment vertical="center"/>
    </xf>
    <xf numFmtId="4" fontId="45" fillId="32" borderId="26" applyNumberFormat="0" applyProtection="0">
      <alignment horizontal="left" vertical="center" indent="1"/>
    </xf>
    <xf numFmtId="4" fontId="45" fillId="33" borderId="0" applyNumberFormat="0" applyProtection="0">
      <alignment horizontal="left" vertical="center" indent="1"/>
    </xf>
    <xf numFmtId="4" fontId="45" fillId="6" borderId="26" applyNumberFormat="0" applyProtection="0">
      <alignment horizontal="right" vertical="center"/>
    </xf>
    <xf numFmtId="4" fontId="45" fillId="34" borderId="26" applyNumberFormat="0" applyProtection="0">
      <alignment horizontal="right" vertical="center"/>
    </xf>
    <xf numFmtId="4" fontId="45" fillId="35" borderId="26" applyNumberFormat="0" applyProtection="0">
      <alignment horizontal="right" vertical="center"/>
    </xf>
    <xf numFmtId="4" fontId="45" fillId="36" borderId="26" applyNumberFormat="0" applyProtection="0">
      <alignment horizontal="right" vertical="center"/>
    </xf>
    <xf numFmtId="4" fontId="45" fillId="37" borderId="26" applyNumberFormat="0" applyProtection="0">
      <alignment horizontal="right" vertical="center"/>
    </xf>
    <xf numFmtId="4" fontId="45" fillId="38" borderId="26" applyNumberFormat="0" applyProtection="0">
      <alignment horizontal="right" vertical="center"/>
    </xf>
    <xf numFmtId="4" fontId="45" fillId="39" borderId="26" applyNumberFormat="0" applyProtection="0">
      <alignment horizontal="right" vertical="center"/>
    </xf>
    <xf numFmtId="4" fontId="45" fillId="40" borderId="26" applyNumberFormat="0" applyProtection="0">
      <alignment horizontal="right" vertical="center"/>
    </xf>
    <xf numFmtId="4" fontId="45" fillId="41" borderId="26" applyNumberFormat="0" applyProtection="0">
      <alignment horizontal="right" vertical="center"/>
    </xf>
    <xf numFmtId="4" fontId="43" fillId="42" borderId="27" applyNumberFormat="0" applyProtection="0">
      <alignment horizontal="left" vertical="center" indent="1"/>
    </xf>
    <xf numFmtId="4" fontId="43" fillId="43" borderId="0" applyNumberFormat="0" applyProtection="0">
      <alignment horizontal="left" vertical="center" indent="1"/>
    </xf>
    <xf numFmtId="4" fontId="43" fillId="33" borderId="0" applyNumberFormat="0" applyProtection="0">
      <alignment horizontal="left" vertical="center" indent="1"/>
    </xf>
    <xf numFmtId="4" fontId="45" fillId="43" borderId="26" applyNumberFormat="0" applyProtection="0">
      <alignment horizontal="right" vertical="center"/>
    </xf>
    <xf numFmtId="4" fontId="6" fillId="43" borderId="0" applyNumberFormat="0" applyProtection="0">
      <alignment horizontal="left" vertical="center" indent="1"/>
    </xf>
    <xf numFmtId="4" fontId="6" fillId="33" borderId="0" applyNumberFormat="0" applyProtection="0">
      <alignment horizontal="left" vertical="center" indent="1"/>
    </xf>
    <xf numFmtId="4" fontId="45" fillId="44" borderId="26" applyNumberFormat="0" applyProtection="0">
      <alignment vertical="center"/>
    </xf>
    <xf numFmtId="4" fontId="46" fillId="44" borderId="26" applyNumberFormat="0" applyProtection="0">
      <alignment vertical="center"/>
    </xf>
    <xf numFmtId="4" fontId="43" fillId="43" borderId="28" applyNumberFormat="0" applyProtection="0">
      <alignment horizontal="left" vertical="center" indent="1"/>
    </xf>
    <xf numFmtId="4" fontId="45" fillId="44" borderId="26" applyNumberFormat="0" applyProtection="0">
      <alignment horizontal="right" vertical="center"/>
    </xf>
    <xf numFmtId="4" fontId="46" fillId="44" borderId="26" applyNumberFormat="0" applyProtection="0">
      <alignment horizontal="right" vertical="center"/>
    </xf>
    <xf numFmtId="4" fontId="43" fillId="43" borderId="26" applyNumberFormat="0" applyProtection="0">
      <alignment horizontal="left" vertical="center" indent="1"/>
    </xf>
    <xf numFmtId="4" fontId="47" fillId="45" borderId="28" applyNumberFormat="0" applyProtection="0">
      <alignment horizontal="left" vertical="center" indent="1"/>
    </xf>
    <xf numFmtId="4" fontId="48" fillId="44" borderId="26" applyNumberFormat="0" applyProtection="0">
      <alignment horizontal="right" vertical="center"/>
    </xf>
    <xf numFmtId="0" fontId="15" fillId="0" borderId="0"/>
    <xf numFmtId="0" fontId="2" fillId="0" borderId="0"/>
    <xf numFmtId="0" fontId="2" fillId="0" borderId="0"/>
    <xf numFmtId="0" fontId="49" fillId="0" borderId="0" applyNumberFormat="0" applyFill="0" applyBorder="0" applyProtection="0">
      <alignment horizontal="right"/>
    </xf>
    <xf numFmtId="8" fontId="49" fillId="0" borderId="0" applyFill="0" applyBorder="0" applyProtection="0">
      <alignment horizontal="right"/>
    </xf>
    <xf numFmtId="178" fontId="49" fillId="0" borderId="0" applyFill="0" applyBorder="0" applyProtection="0">
      <alignment horizontal="left"/>
    </xf>
    <xf numFmtId="0" fontId="49" fillId="0" borderId="0" applyNumberFormat="0" applyFill="0" applyBorder="0" applyAlignment="0" applyProtection="0"/>
    <xf numFmtId="49" fontId="49" fillId="0" borderId="0" applyFill="0" applyBorder="0" applyProtection="0">
      <alignment horizontal="left"/>
    </xf>
    <xf numFmtId="49" fontId="49" fillId="0" borderId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51" fillId="0" borderId="29" applyNumberFormat="0" applyFill="0" applyAlignment="0" applyProtection="0"/>
    <xf numFmtId="179" fontId="2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180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55" fillId="0" borderId="0"/>
    <xf numFmtId="0" fontId="56" fillId="0" borderId="0"/>
  </cellStyleXfs>
  <cellXfs count="294">
    <xf numFmtId="0" fontId="0" fillId="0" borderId="0" xfId="0"/>
    <xf numFmtId="0" fontId="2" fillId="0" borderId="0" xfId="1" applyAlignment="1" applyProtection="1">
      <alignment vertical="center"/>
    </xf>
    <xf numFmtId="0" fontId="4" fillId="0" borderId="1" xfId="1" applyFont="1" applyBorder="1" applyProtection="1"/>
    <xf numFmtId="0" fontId="2" fillId="0" borderId="0" xfId="1" applyBorder="1" applyProtection="1"/>
    <xf numFmtId="0" fontId="2" fillId="0" borderId="2" xfId="1" applyBorder="1" applyProtection="1"/>
    <xf numFmtId="0" fontId="2" fillId="0" borderId="0" xfId="1" applyProtection="1"/>
    <xf numFmtId="0" fontId="2" fillId="0" borderId="1" xfId="1" applyBorder="1" applyProtection="1"/>
    <xf numFmtId="0" fontId="2" fillId="0" borderId="1" xfId="1" applyFont="1" applyBorder="1" applyProtection="1"/>
    <xf numFmtId="0" fontId="2" fillId="0" borderId="0" xfId="1" applyFont="1" applyBorder="1" applyProtection="1"/>
    <xf numFmtId="0" fontId="2" fillId="0" borderId="2" xfId="1" applyFont="1" applyBorder="1" applyProtection="1"/>
    <xf numFmtId="0" fontId="2" fillId="0" borderId="0" xfId="1" applyFont="1" applyProtection="1"/>
    <xf numFmtId="0" fontId="5" fillId="0" borderId="1" xfId="1" applyFont="1" applyBorder="1" applyProtection="1"/>
    <xf numFmtId="0" fontId="5" fillId="0" borderId="0" xfId="1" applyFont="1" applyBorder="1" applyProtection="1"/>
    <xf numFmtId="0" fontId="5" fillId="0" borderId="2" xfId="1" applyFont="1" applyBorder="1" applyProtection="1"/>
    <xf numFmtId="0" fontId="5" fillId="0" borderId="0" xfId="1" applyFont="1" applyProtection="1"/>
    <xf numFmtId="0" fontId="2" fillId="0" borderId="3" xfId="1" applyBorder="1" applyProtection="1"/>
    <xf numFmtId="0" fontId="2" fillId="0" borderId="0" xfId="1" applyFont="1" applyBorder="1" applyAlignment="1" applyProtection="1">
      <alignment horizontal="right"/>
    </xf>
    <xf numFmtId="0" fontId="2" fillId="0" borderId="0" xfId="1" applyBorder="1" applyAlignment="1" applyProtection="1">
      <alignment horizontal="right"/>
    </xf>
    <xf numFmtId="0" fontId="2" fillId="0" borderId="5" xfId="1" applyBorder="1" applyProtection="1"/>
    <xf numFmtId="0" fontId="2" fillId="0" borderId="5" xfId="1" applyFont="1" applyBorder="1" applyAlignment="1" applyProtection="1">
      <alignment horizontal="right"/>
    </xf>
    <xf numFmtId="0" fontId="2" fillId="0" borderId="5" xfId="1" applyBorder="1" applyAlignment="1" applyProtection="1">
      <alignment horizontal="right"/>
    </xf>
    <xf numFmtId="0" fontId="2" fillId="0" borderId="5" xfId="1" applyBorder="1" applyAlignment="1" applyProtection="1">
      <alignment horizontal="centerContinuous"/>
    </xf>
    <xf numFmtId="0" fontId="2" fillId="0" borderId="5" xfId="1" applyFont="1" applyBorder="1" applyAlignment="1" applyProtection="1">
      <alignment horizontal="centerContinuous"/>
    </xf>
    <xf numFmtId="0" fontId="2" fillId="0" borderId="0" xfId="1" applyFont="1" applyBorder="1" applyAlignment="1" applyProtection="1">
      <alignment horizontal="centerContinuous"/>
    </xf>
    <xf numFmtId="0" fontId="2" fillId="0" borderId="13" xfId="1" applyBorder="1" applyProtection="1"/>
    <xf numFmtId="0" fontId="2" fillId="0" borderId="14" xfId="1" applyBorder="1" applyAlignment="1" applyProtection="1">
      <alignment horizontal="centerContinuous"/>
    </xf>
    <xf numFmtId="0" fontId="2" fillId="0" borderId="15" xfId="1" applyBorder="1" applyProtection="1"/>
    <xf numFmtId="0" fontId="2" fillId="0" borderId="0" xfId="1" applyBorder="1" applyAlignment="1" applyProtection="1">
      <alignment horizontal="centerContinuous"/>
    </xf>
    <xf numFmtId="0" fontId="2" fillId="0" borderId="1" xfId="1" applyBorder="1" applyAlignment="1" applyProtection="1">
      <alignment horizontal="right"/>
    </xf>
    <xf numFmtId="164" fontId="2" fillId="0" borderId="0" xfId="1" applyNumberFormat="1" applyBorder="1" applyAlignment="1" applyProtection="1">
      <alignment horizontal="centerContinuous"/>
    </xf>
    <xf numFmtId="0" fontId="2" fillId="0" borderId="0" xfId="1" quotePrefix="1" applyBorder="1" applyAlignment="1" applyProtection="1">
      <alignment horizontal="centerContinuous"/>
    </xf>
    <xf numFmtId="0" fontId="2" fillId="0" borderId="0" xfId="1" quotePrefix="1" applyBorder="1" applyProtection="1"/>
    <xf numFmtId="166" fontId="2" fillId="0" borderId="0" xfId="1" applyNumberFormat="1" applyBorder="1" applyAlignment="1" applyProtection="1">
      <alignment horizontal="centerContinuous"/>
    </xf>
    <xf numFmtId="167" fontId="2" fillId="0" borderId="0" xfId="1" applyNumberFormat="1" applyBorder="1" applyAlignment="1" applyProtection="1">
      <alignment horizontal="centerContinuous"/>
    </xf>
    <xf numFmtId="0" fontId="2" fillId="0" borderId="13" xfId="1" applyBorder="1" applyAlignment="1" applyProtection="1"/>
    <xf numFmtId="0" fontId="2" fillId="0" borderId="14" xfId="1" applyBorder="1" applyProtection="1"/>
    <xf numFmtId="0" fontId="2" fillId="0" borderId="14" xfId="1" applyBorder="1" applyAlignment="1" applyProtection="1">
      <alignment horizontal="center"/>
    </xf>
    <xf numFmtId="166" fontId="2" fillId="0" borderId="14" xfId="1" applyNumberFormat="1" applyBorder="1" applyAlignment="1" applyProtection="1">
      <alignment horizontal="centerContinuous"/>
    </xf>
    <xf numFmtId="0" fontId="2" fillId="0" borderId="14" xfId="1" quotePrefix="1" applyBorder="1" applyAlignment="1" applyProtection="1">
      <alignment horizontal="centerContinuous"/>
    </xf>
    <xf numFmtId="0" fontId="2" fillId="0" borderId="14" xfId="1" quotePrefix="1" applyBorder="1" applyProtection="1"/>
    <xf numFmtId="167" fontId="2" fillId="0" borderId="14" xfId="1" applyNumberFormat="1" applyBorder="1" applyAlignment="1" applyProtection="1">
      <alignment horizontal="centerContinuous"/>
    </xf>
    <xf numFmtId="165" fontId="2" fillId="0" borderId="0" xfId="1" applyNumberFormat="1" applyBorder="1" applyAlignment="1" applyProtection="1">
      <alignment horizontal="centerContinuous"/>
    </xf>
    <xf numFmtId="0" fontId="2" fillId="0" borderId="1" xfId="1" applyBorder="1" applyAlignment="1" applyProtection="1"/>
    <xf numFmtId="0" fontId="9" fillId="0" borderId="0" xfId="1" applyFont="1" applyBorder="1" applyProtection="1"/>
    <xf numFmtId="165" fontId="2" fillId="0" borderId="5" xfId="1" applyNumberFormat="1" applyBorder="1" applyAlignment="1" applyProtection="1">
      <alignment horizontal="centerContinuous"/>
    </xf>
    <xf numFmtId="166" fontId="2" fillId="0" borderId="0" xfId="1" quotePrefix="1" applyNumberFormat="1" applyBorder="1" applyAlignment="1" applyProtection="1">
      <alignment horizontal="centerContinuous"/>
    </xf>
    <xf numFmtId="10" fontId="2" fillId="0" borderId="0" xfId="1" applyNumberFormat="1" applyBorder="1" applyProtection="1"/>
    <xf numFmtId="165" fontId="2" fillId="0" borderId="0" xfId="1" applyNumberFormat="1" applyBorder="1" applyProtection="1"/>
    <xf numFmtId="165" fontId="2" fillId="0" borderId="0" xfId="1" quotePrefix="1" applyNumberFormat="1" applyBorder="1" applyProtection="1"/>
    <xf numFmtId="0" fontId="2" fillId="0" borderId="1" xfId="1" applyFont="1" applyBorder="1" applyAlignment="1" applyProtection="1"/>
    <xf numFmtId="0" fontId="2" fillId="0" borderId="1" xfId="1" applyBorder="1" applyAlignment="1" applyProtection="1">
      <alignment horizontal="centerContinuous"/>
    </xf>
    <xf numFmtId="0" fontId="11" fillId="0" borderId="0" xfId="1" applyFont="1" applyBorder="1" applyProtection="1"/>
    <xf numFmtId="0" fontId="2" fillId="0" borderId="0" xfId="1" applyBorder="1" applyAlignment="1" applyProtection="1"/>
    <xf numFmtId="0" fontId="2" fillId="0" borderId="1" xfId="1" applyFont="1" applyBorder="1" applyAlignment="1" applyProtection="1">
      <alignment horizontal="left"/>
    </xf>
    <xf numFmtId="0" fontId="2" fillId="0" borderId="0" xfId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right" wrapText="1"/>
    </xf>
    <xf numFmtId="0" fontId="2" fillId="0" borderId="14" xfId="1" applyBorder="1" applyAlignment="1" applyProtection="1">
      <alignment wrapText="1"/>
    </xf>
    <xf numFmtId="0" fontId="2" fillId="0" borderId="14" xfId="1" applyFont="1" applyBorder="1" applyAlignment="1" applyProtection="1">
      <alignment horizontal="right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11" fillId="0" borderId="1" xfId="1" applyFont="1" applyBorder="1" applyProtection="1"/>
    <xf numFmtId="10" fontId="9" fillId="0" borderId="0" xfId="2" applyNumberFormat="1" applyFont="1" applyBorder="1" applyAlignment="1" applyProtection="1">
      <alignment horizontal="center"/>
    </xf>
    <xf numFmtId="0" fontId="8" fillId="0" borderId="1" xfId="1" applyFont="1" applyBorder="1" applyProtection="1"/>
    <xf numFmtId="0" fontId="8" fillId="0" borderId="0" xfId="1" applyFont="1" applyBorder="1" applyProtection="1"/>
    <xf numFmtId="164" fontId="8" fillId="0" borderId="0" xfId="1" applyNumberFormat="1" applyFont="1" applyBorder="1" applyProtection="1"/>
    <xf numFmtId="0" fontId="2" fillId="0" borderId="0" xfId="1" applyBorder="1" applyAlignment="1" applyProtection="1">
      <alignment wrapText="1"/>
    </xf>
    <xf numFmtId="0" fontId="2" fillId="0" borderId="2" xfId="1" applyBorder="1" applyAlignment="1" applyProtection="1">
      <alignment wrapText="1"/>
    </xf>
    <xf numFmtId="0" fontId="2" fillId="0" borderId="9" xfId="1" applyFont="1" applyBorder="1" applyAlignment="1" applyProtection="1">
      <alignment horizontal="centerContinuous"/>
    </xf>
    <xf numFmtId="0" fontId="2" fillId="0" borderId="13" xfId="1" applyFont="1" applyBorder="1" applyProtection="1"/>
    <xf numFmtId="0" fontId="2" fillId="0" borderId="14" xfId="1" applyFont="1" applyBorder="1" applyAlignment="1" applyProtection="1">
      <alignment horizontal="centerContinuous"/>
    </xf>
    <xf numFmtId="0" fontId="2" fillId="0" borderId="15" xfId="1" applyFont="1" applyBorder="1" applyProtection="1"/>
    <xf numFmtId="167" fontId="40" fillId="0" borderId="30" xfId="0" applyNumberFormat="1" applyFont="1" applyBorder="1" applyAlignment="1" applyProtection="1">
      <alignment horizontal="center"/>
      <protection locked="0"/>
    </xf>
    <xf numFmtId="167" fontId="40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Continuous"/>
    </xf>
    <xf numFmtId="0" fontId="9" fillId="0" borderId="14" xfId="1" applyFont="1" applyBorder="1" applyAlignment="1" applyProtection="1">
      <alignment horizontal="right"/>
    </xf>
    <xf numFmtId="0" fontId="2" fillId="0" borderId="41" xfId="1" applyFont="1" applyBorder="1" applyAlignment="1" applyProtection="1">
      <alignment horizontal="center"/>
    </xf>
    <xf numFmtId="0" fontId="2" fillId="0" borderId="39" xfId="1" applyFont="1" applyBorder="1" applyAlignment="1" applyProtection="1">
      <alignment horizontal="center"/>
    </xf>
    <xf numFmtId="0" fontId="9" fillId="47" borderId="40" xfId="1" applyFont="1" applyFill="1" applyBorder="1" applyAlignment="1" applyProtection="1">
      <alignment horizontal="center"/>
    </xf>
    <xf numFmtId="0" fontId="2" fillId="0" borderId="37" xfId="1" applyFont="1" applyBorder="1" applyAlignment="1" applyProtection="1">
      <alignment horizontal="center"/>
    </xf>
    <xf numFmtId="0" fontId="9" fillId="0" borderId="43" xfId="1" applyFont="1" applyBorder="1" applyAlignment="1" applyProtection="1">
      <alignment horizontal="center"/>
    </xf>
    <xf numFmtId="0" fontId="9" fillId="0" borderId="38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Continuous"/>
    </xf>
    <xf numFmtId="0" fontId="2" fillId="0" borderId="44" xfId="1" applyFont="1" applyBorder="1" applyAlignment="1" applyProtection="1">
      <alignment horizontal="centerContinuous"/>
    </xf>
    <xf numFmtId="0" fontId="9" fillId="0" borderId="45" xfId="1" applyFont="1" applyBorder="1" applyAlignment="1" applyProtection="1">
      <alignment vertical="center"/>
    </xf>
    <xf numFmtId="167" fontId="40" fillId="0" borderId="46" xfId="0" applyNumberFormat="1" applyFont="1" applyBorder="1" applyAlignment="1" applyProtection="1">
      <alignment horizontal="center"/>
      <protection locked="0"/>
    </xf>
    <xf numFmtId="0" fontId="2" fillId="0" borderId="47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32" xfId="1" applyFont="1" applyBorder="1" applyAlignment="1" applyProtection="1">
      <alignment horizontal="center"/>
    </xf>
    <xf numFmtId="0" fontId="9" fillId="0" borderId="48" xfId="1" applyFont="1" applyBorder="1" applyAlignment="1" applyProtection="1">
      <alignment horizontal="center" vertical="center"/>
    </xf>
    <xf numFmtId="0" fontId="9" fillId="47" borderId="42" xfId="1" applyFont="1" applyFill="1" applyBorder="1" applyAlignment="1" applyProtection="1">
      <alignment horizontal="center"/>
    </xf>
    <xf numFmtId="167" fontId="40" fillId="0" borderId="49" xfId="0" applyNumberFormat="1" applyFont="1" applyBorder="1" applyAlignment="1" applyProtection="1">
      <alignment horizontal="center"/>
      <protection locked="0"/>
    </xf>
    <xf numFmtId="167" fontId="40" fillId="0" borderId="50" xfId="0" applyNumberFormat="1" applyFont="1" applyBorder="1" applyAlignment="1" applyProtection="1">
      <alignment horizontal="center"/>
      <protection locked="0"/>
    </xf>
    <xf numFmtId="0" fontId="2" fillId="0" borderId="40" xfId="1" applyFont="1" applyBorder="1" applyAlignment="1" applyProtection="1">
      <alignment horizontal="center"/>
    </xf>
    <xf numFmtId="167" fontId="40" fillId="0" borderId="46" xfId="0" applyNumberFormat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/>
    </xf>
    <xf numFmtId="167" fontId="40" fillId="0" borderId="49" xfId="0" applyNumberFormat="1" applyFont="1" applyBorder="1" applyAlignment="1" applyProtection="1">
      <alignment horizontal="center" vertical="center"/>
      <protection locked="0"/>
    </xf>
    <xf numFmtId="167" fontId="40" fillId="0" borderId="50" xfId="0" applyNumberFormat="1" applyFont="1" applyBorder="1" applyAlignment="1" applyProtection="1">
      <alignment horizontal="center" vertical="center"/>
      <protection locked="0"/>
    </xf>
    <xf numFmtId="166" fontId="2" fillId="47" borderId="8" xfId="1" applyNumberFormat="1" applyFont="1" applyFill="1" applyBorder="1" applyProtection="1"/>
    <xf numFmtId="166" fontId="2" fillId="47" borderId="43" xfId="1" applyNumberFormat="1" applyFont="1" applyFill="1" applyBorder="1" applyProtection="1"/>
    <xf numFmtId="166" fontId="2" fillId="47" borderId="38" xfId="1" applyNumberFormat="1" applyFont="1" applyFill="1" applyBorder="1" applyProtection="1"/>
    <xf numFmtId="166" fontId="9" fillId="47" borderId="42" xfId="1" applyNumberFormat="1" applyFont="1" applyFill="1" applyBorder="1" applyAlignment="1" applyProtection="1">
      <alignment horizontal="center"/>
    </xf>
    <xf numFmtId="166" fontId="2" fillId="47" borderId="6" xfId="1" applyNumberFormat="1" applyFont="1" applyFill="1" applyBorder="1" applyProtection="1"/>
    <xf numFmtId="166" fontId="2" fillId="47" borderId="35" xfId="1" applyNumberFormat="1" applyFont="1" applyFill="1" applyBorder="1" applyProtection="1"/>
    <xf numFmtId="166" fontId="2" fillId="47" borderId="16" xfId="1" applyNumberFormat="1" applyFont="1" applyFill="1" applyBorder="1" applyProtection="1"/>
    <xf numFmtId="166" fontId="2" fillId="47" borderId="36" xfId="1" applyNumberFormat="1" applyFont="1" applyFill="1" applyBorder="1" applyProtection="1"/>
    <xf numFmtId="166" fontId="9" fillId="47" borderId="40" xfId="1" applyNumberFormat="1" applyFont="1" applyFill="1" applyBorder="1" applyAlignment="1" applyProtection="1">
      <alignment horizontal="center"/>
    </xf>
    <xf numFmtId="166" fontId="2" fillId="47" borderId="51" xfId="1" applyNumberFormat="1" applyFont="1" applyFill="1" applyBorder="1" applyProtection="1"/>
    <xf numFmtId="166" fontId="2" fillId="47" borderId="34" xfId="1" applyNumberFormat="1" applyFont="1" applyFill="1" applyBorder="1" applyProtection="1"/>
    <xf numFmtId="166" fontId="2" fillId="47" borderId="12" xfId="1" applyNumberFormat="1" applyFont="1" applyFill="1" applyBorder="1" applyProtection="1"/>
    <xf numFmtId="0" fontId="9" fillId="0" borderId="1" xfId="1" applyFont="1" applyBorder="1" applyAlignment="1" applyProtection="1">
      <alignment horizontal="right"/>
    </xf>
    <xf numFmtId="0" fontId="9" fillId="0" borderId="0" xfId="1" quotePrefix="1" applyFont="1" applyBorder="1" applyProtection="1"/>
    <xf numFmtId="0" fontId="2" fillId="0" borderId="55" xfId="1" applyFont="1" applyBorder="1" applyAlignment="1" applyProtection="1">
      <alignment horizontal="right"/>
    </xf>
    <xf numFmtId="166" fontId="2" fillId="0" borderId="5" xfId="1" applyNumberFormat="1" applyFont="1" applyBorder="1" applyAlignment="1" applyProtection="1">
      <alignment horizontal="centerContinuous"/>
    </xf>
    <xf numFmtId="0" fontId="2" fillId="0" borderId="5" xfId="1" quotePrefix="1" applyFont="1" applyBorder="1" applyAlignment="1" applyProtection="1">
      <alignment horizontal="centerContinuous"/>
    </xf>
    <xf numFmtId="1" fontId="2" fillId="47" borderId="0" xfId="1" applyNumberFormat="1" applyFill="1" applyBorder="1" applyAlignment="1" applyProtection="1">
      <alignment horizontal="centerContinuous"/>
    </xf>
    <xf numFmtId="167" fontId="2" fillId="47" borderId="0" xfId="1" applyNumberFormat="1" applyFill="1" applyBorder="1" applyAlignment="1" applyProtection="1">
      <alignment horizontal="centerContinuous"/>
    </xf>
    <xf numFmtId="0" fontId="9" fillId="0" borderId="0" xfId="1" applyFont="1" applyBorder="1" applyAlignment="1" applyProtection="1">
      <alignment horizontal="left"/>
    </xf>
    <xf numFmtId="0" fontId="9" fillId="0" borderId="1" xfId="1" applyFont="1" applyBorder="1" applyProtection="1"/>
    <xf numFmtId="165" fontId="2" fillId="0" borderId="5" xfId="1" applyNumberFormat="1" applyFont="1" applyBorder="1" applyAlignment="1" applyProtection="1">
      <alignment horizontal="centerContinuous"/>
    </xf>
    <xf numFmtId="0" fontId="2" fillId="0" borderId="52" xfId="1" applyFont="1" applyBorder="1" applyAlignment="1" applyProtection="1">
      <alignment horizontal="center"/>
    </xf>
    <xf numFmtId="0" fontId="2" fillId="0" borderId="0" xfId="1" applyFill="1" applyBorder="1" applyProtection="1"/>
    <xf numFmtId="166" fontId="2" fillId="0" borderId="0" xfId="1" applyNumberFormat="1" applyFont="1" applyBorder="1" applyAlignment="1" applyProtection="1"/>
    <xf numFmtId="166" fontId="2" fillId="0" borderId="0" xfId="1" applyNumberFormat="1" applyBorder="1" applyAlignment="1" applyProtection="1">
      <alignment horizontal="left"/>
    </xf>
    <xf numFmtId="0" fontId="2" fillId="0" borderId="60" xfId="1" applyFont="1" applyBorder="1" applyAlignment="1" applyProtection="1">
      <alignment horizontal="right"/>
    </xf>
    <xf numFmtId="0" fontId="2" fillId="7" borderId="12" xfId="1" applyFill="1" applyBorder="1" applyAlignment="1" applyProtection="1">
      <alignment horizontal="center"/>
    </xf>
    <xf numFmtId="0" fontId="2" fillId="0" borderId="16" xfId="1" applyBorder="1" applyAlignment="1" applyProtection="1">
      <alignment horizontal="center"/>
    </xf>
    <xf numFmtId="0" fontId="2" fillId="7" borderId="36" xfId="1" applyFill="1" applyBorder="1" applyAlignment="1" applyProtection="1">
      <alignment horizontal="center"/>
    </xf>
    <xf numFmtId="0" fontId="2" fillId="0" borderId="43" xfId="1" applyBorder="1" applyAlignment="1" applyProtection="1">
      <alignment horizontal="center"/>
    </xf>
    <xf numFmtId="0" fontId="9" fillId="0" borderId="67" xfId="1" applyFont="1" applyBorder="1" applyAlignment="1" applyProtection="1">
      <alignment horizontal="center"/>
    </xf>
    <xf numFmtId="0" fontId="9" fillId="0" borderId="68" xfId="1" applyFont="1" applyFill="1" applyBorder="1" applyAlignment="1" applyProtection="1">
      <alignment horizontal="center"/>
    </xf>
    <xf numFmtId="0" fontId="9" fillId="0" borderId="69" xfId="1" applyFont="1" applyBorder="1" applyAlignment="1" applyProtection="1">
      <alignment horizontal="center"/>
    </xf>
    <xf numFmtId="0" fontId="2" fillId="7" borderId="51" xfId="1" applyFill="1" applyBorder="1" applyAlignment="1" applyProtection="1">
      <alignment horizontal="center"/>
    </xf>
    <xf numFmtId="0" fontId="9" fillId="0" borderId="64" xfId="1" applyFont="1" applyBorder="1" applyAlignment="1" applyProtection="1">
      <alignment horizontal="center"/>
    </xf>
    <xf numFmtId="0" fontId="2" fillId="0" borderId="42" xfId="1" applyBorder="1" applyAlignment="1" applyProtection="1">
      <alignment horizontal="center"/>
    </xf>
    <xf numFmtId="0" fontId="2" fillId="0" borderId="39" xfId="1" applyBorder="1" applyAlignment="1" applyProtection="1">
      <alignment horizontal="center"/>
    </xf>
    <xf numFmtId="0" fontId="2" fillId="0" borderId="40" xfId="1" applyBorder="1" applyAlignment="1" applyProtection="1">
      <alignment horizontal="center"/>
    </xf>
    <xf numFmtId="0" fontId="2" fillId="0" borderId="0" xfId="1" applyFont="1" applyBorder="1" applyAlignment="1" applyProtection="1">
      <alignment vertical="center"/>
    </xf>
    <xf numFmtId="166" fontId="9" fillId="47" borderId="63" xfId="1" applyNumberFormat="1" applyFont="1" applyFill="1" applyBorder="1" applyAlignment="1" applyProtection="1">
      <alignment horizontal="center"/>
    </xf>
    <xf numFmtId="166" fontId="9" fillId="47" borderId="73" xfId="1" applyNumberFormat="1" applyFont="1" applyFill="1" applyBorder="1" applyAlignment="1" applyProtection="1">
      <alignment horizontal="centerContinuous"/>
    </xf>
    <xf numFmtId="0" fontId="2" fillId="47" borderId="51" xfId="1" applyFont="1" applyFill="1" applyBorder="1" applyAlignment="1" applyProtection="1">
      <alignment horizontal="centerContinuous"/>
    </xf>
    <xf numFmtId="0" fontId="9" fillId="5" borderId="63" xfId="1" applyFont="1" applyFill="1" applyBorder="1" applyAlignment="1" applyProtection="1">
      <alignment horizontal="center"/>
    </xf>
    <xf numFmtId="0" fontId="14" fillId="6" borderId="12" xfId="1" applyFont="1" applyFill="1" applyBorder="1" applyAlignment="1" applyProtection="1">
      <alignment horizontal="center"/>
    </xf>
    <xf numFmtId="10" fontId="24" fillId="0" borderId="0" xfId="2" applyNumberFormat="1" applyFont="1" applyBorder="1" applyAlignment="1" applyProtection="1">
      <alignment horizontal="center" vertical="center"/>
    </xf>
    <xf numFmtId="0" fontId="2" fillId="0" borderId="1" xfId="1" applyFont="1" applyFill="1" applyBorder="1" applyProtection="1"/>
    <xf numFmtId="0" fontId="2" fillId="0" borderId="1" xfId="1" applyFill="1" applyBorder="1" applyProtection="1"/>
    <xf numFmtId="0" fontId="2" fillId="0" borderId="0" xfId="1" applyFill="1" applyProtection="1"/>
    <xf numFmtId="0" fontId="2" fillId="0" borderId="14" xfId="1" applyFont="1" applyBorder="1" applyProtection="1"/>
    <xf numFmtId="0" fontId="2" fillId="0" borderId="15" xfId="1" applyFont="1" applyBorder="1" applyAlignment="1" applyProtection="1">
      <alignment horizontal="center"/>
    </xf>
    <xf numFmtId="0" fontId="67" fillId="0" borderId="0" xfId="1" applyFont="1" applyFill="1" applyBorder="1" applyAlignment="1" applyProtection="1">
      <alignment horizontal="right"/>
    </xf>
    <xf numFmtId="0" fontId="67" fillId="0" borderId="2" xfId="1" applyFont="1" applyFill="1" applyBorder="1" applyAlignment="1" applyProtection="1">
      <alignment horizontal="center"/>
    </xf>
    <xf numFmtId="0" fontId="2" fillId="0" borderId="6" xfId="1" applyFill="1" applyBorder="1" applyAlignment="1" applyProtection="1">
      <alignment horizontal="center"/>
    </xf>
    <xf numFmtId="0" fontId="2" fillId="0" borderId="2" xfId="1" applyFill="1" applyBorder="1" applyProtection="1"/>
    <xf numFmtId="0" fontId="2" fillId="0" borderId="0" xfId="1" applyFont="1" applyFill="1" applyBorder="1" applyProtection="1"/>
    <xf numFmtId="0" fontId="2" fillId="0" borderId="2" xfId="1" applyFont="1" applyFill="1" applyBorder="1" applyProtection="1"/>
    <xf numFmtId="0" fontId="2" fillId="0" borderId="0" xfId="1" applyFont="1" applyFill="1" applyProtection="1"/>
    <xf numFmtId="0" fontId="8" fillId="0" borderId="1" xfId="1" applyFont="1" applyFill="1" applyBorder="1" applyProtection="1"/>
    <xf numFmtId="0" fontId="2" fillId="0" borderId="63" xfId="1" applyBorder="1" applyAlignment="1" applyProtection="1">
      <alignment wrapText="1"/>
    </xf>
    <xf numFmtId="0" fontId="2" fillId="0" borderId="60" xfId="1" applyBorder="1" applyProtection="1"/>
    <xf numFmtId="0" fontId="2" fillId="0" borderId="60" xfId="1" applyBorder="1" applyAlignment="1" applyProtection="1">
      <alignment horizontal="right"/>
    </xf>
    <xf numFmtId="0" fontId="57" fillId="0" borderId="74" xfId="1" applyFont="1" applyBorder="1" applyAlignment="1" applyProtection="1">
      <alignment horizontal="right"/>
    </xf>
    <xf numFmtId="0" fontId="2" fillId="0" borderId="75" xfId="1" applyFont="1" applyBorder="1" applyAlignment="1" applyProtection="1">
      <alignment horizontal="right"/>
    </xf>
    <xf numFmtId="0" fontId="2" fillId="0" borderId="75" xfId="1" applyFont="1" applyBorder="1" applyAlignment="1" applyProtection="1"/>
    <xf numFmtId="0" fontId="2" fillId="0" borderId="77" xfId="1" applyFont="1" applyBorder="1" applyAlignment="1" applyProtection="1">
      <alignment horizontal="centerContinuous"/>
    </xf>
    <xf numFmtId="0" fontId="2" fillId="0" borderId="76" xfId="1" applyFont="1" applyBorder="1" applyAlignment="1" applyProtection="1">
      <alignment vertical="center"/>
    </xf>
    <xf numFmtId="0" fontId="2" fillId="0" borderId="76" xfId="1" applyFont="1" applyBorder="1" applyProtection="1"/>
    <xf numFmtId="0" fontId="2" fillId="0" borderId="74" xfId="1" applyBorder="1" applyProtection="1"/>
    <xf numFmtId="0" fontId="2" fillId="0" borderId="75" xfId="1" applyBorder="1" applyProtection="1"/>
    <xf numFmtId="0" fontId="2" fillId="0" borderId="76" xfId="1" applyBorder="1" applyProtection="1"/>
    <xf numFmtId="0" fontId="8" fillId="0" borderId="74" xfId="1" applyFont="1" applyBorder="1" applyProtection="1"/>
    <xf numFmtId="164" fontId="2" fillId="0" borderId="63" xfId="1" applyNumberFormat="1" applyBorder="1" applyAlignment="1" applyProtection="1">
      <alignment wrapText="1"/>
    </xf>
    <xf numFmtId="0" fontId="2" fillId="0" borderId="71" xfId="1" applyBorder="1" applyAlignment="1" applyProtection="1">
      <alignment horizontal="center"/>
    </xf>
    <xf numFmtId="0" fontId="2" fillId="0" borderId="63" xfId="1" applyBorder="1" applyAlignment="1" applyProtection="1">
      <alignment horizontal="center"/>
    </xf>
    <xf numFmtId="0" fontId="2" fillId="7" borderId="71" xfId="1" applyFill="1" applyBorder="1" applyAlignment="1" applyProtection="1">
      <alignment horizontal="center"/>
    </xf>
    <xf numFmtId="0" fontId="63" fillId="0" borderId="1" xfId="1" applyFont="1" applyFill="1" applyBorder="1" applyAlignment="1" applyProtection="1">
      <alignment horizontal="center" vertical="center"/>
    </xf>
    <xf numFmtId="0" fontId="63" fillId="0" borderId="0" xfId="1" applyFont="1" applyFill="1" applyBorder="1" applyAlignment="1" applyProtection="1">
      <alignment horizontal="center" vertical="center"/>
    </xf>
    <xf numFmtId="0" fontId="63" fillId="0" borderId="2" xfId="1" applyFont="1" applyFill="1" applyBorder="1" applyAlignment="1" applyProtection="1">
      <alignment horizontal="center" vertical="center"/>
    </xf>
    <xf numFmtId="167" fontId="2" fillId="0" borderId="38" xfId="1" applyNumberFormat="1" applyFill="1" applyBorder="1" applyAlignment="1" applyProtection="1">
      <alignment horizontal="center"/>
    </xf>
    <xf numFmtId="0" fontId="2" fillId="0" borderId="12" xfId="1" applyFill="1" applyBorder="1" applyAlignment="1" applyProtection="1">
      <alignment horizontal="center"/>
    </xf>
    <xf numFmtId="165" fontId="2" fillId="0" borderId="14" xfId="1" applyNumberFormat="1" applyBorder="1" applyAlignment="1" applyProtection="1">
      <alignment horizontal="centerContinuous"/>
    </xf>
    <xf numFmtId="0" fontId="9" fillId="0" borderId="1" xfId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46" borderId="0" xfId="0" applyFill="1" applyBorder="1" applyAlignment="1">
      <alignment horizontal="center" vertical="center"/>
    </xf>
    <xf numFmtId="0" fontId="11" fillId="0" borderId="75" xfId="1" applyFont="1" applyBorder="1" applyProtection="1"/>
    <xf numFmtId="167" fontId="40" fillId="0" borderId="63" xfId="0" applyNumberFormat="1" applyFont="1" applyBorder="1" applyAlignment="1" applyProtection="1">
      <alignment horizontal="center"/>
      <protection locked="0"/>
    </xf>
    <xf numFmtId="167" fontId="40" fillId="0" borderId="63" xfId="0" applyNumberFormat="1" applyFont="1" applyBorder="1" applyAlignment="1" applyProtection="1">
      <alignment horizontal="center" vertical="center"/>
      <protection locked="0"/>
    </xf>
    <xf numFmtId="167" fontId="4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0" xfId="1" applyFont="1" applyBorder="1" applyAlignment="1" applyProtection="1">
      <alignment horizontal="center"/>
    </xf>
    <xf numFmtId="167" fontId="40" fillId="0" borderId="66" xfId="0" applyNumberFormat="1" applyFont="1" applyBorder="1" applyAlignment="1" applyProtection="1">
      <alignment horizontal="center"/>
      <protection locked="0"/>
    </xf>
    <xf numFmtId="167" fontId="40" fillId="0" borderId="66" xfId="0" applyNumberFormat="1" applyFont="1" applyBorder="1" applyAlignment="1" applyProtection="1">
      <alignment horizontal="center" vertical="center"/>
      <protection locked="0"/>
    </xf>
    <xf numFmtId="167" fontId="40" fillId="0" borderId="65" xfId="0" applyNumberFormat="1" applyFont="1" applyBorder="1" applyAlignment="1" applyProtection="1">
      <alignment horizontal="center" vertical="center"/>
      <protection locked="0"/>
    </xf>
    <xf numFmtId="167" fontId="40" fillId="0" borderId="53" xfId="0" applyNumberFormat="1" applyFont="1" applyBorder="1" applyAlignment="1" applyProtection="1">
      <alignment horizontal="center"/>
      <protection locked="0"/>
    </xf>
    <xf numFmtId="167" fontId="40" fillId="0" borderId="73" xfId="0" applyNumberFormat="1" applyFont="1" applyBorder="1" applyAlignment="1" applyProtection="1">
      <alignment horizontal="center"/>
      <protection locked="0"/>
    </xf>
    <xf numFmtId="167" fontId="40" fillId="0" borderId="16" xfId="0" applyNumberFormat="1" applyFont="1" applyBorder="1" applyAlignment="1" applyProtection="1">
      <alignment horizontal="center" vertical="center"/>
      <protection locked="0"/>
    </xf>
    <xf numFmtId="167" fontId="40" fillId="0" borderId="35" xfId="0" applyNumberFormat="1" applyFont="1" applyBorder="1" applyAlignment="1" applyProtection="1">
      <alignment horizontal="center" vertical="center"/>
      <protection locked="0"/>
    </xf>
    <xf numFmtId="0" fontId="67" fillId="0" borderId="0" xfId="1" applyFont="1" applyFill="1" applyBorder="1" applyAlignment="1" applyProtection="1">
      <alignment horizontal="center"/>
    </xf>
    <xf numFmtId="0" fontId="2" fillId="0" borderId="0" xfId="1" quotePrefix="1" applyBorder="1" applyAlignment="1" applyProtection="1">
      <alignment horizontal="center"/>
    </xf>
    <xf numFmtId="0" fontId="57" fillId="0" borderId="0" xfId="1" applyFont="1" applyBorder="1" applyAlignment="1" applyProtection="1">
      <alignment horizontal="left" vertical="center"/>
    </xf>
    <xf numFmtId="165" fontId="2" fillId="0" borderId="0" xfId="1" quotePrefix="1" applyNumberFormat="1" applyBorder="1" applyAlignment="1" applyProtection="1">
      <alignment horizontal="center"/>
    </xf>
    <xf numFmtId="166" fontId="2" fillId="0" borderId="0" xfId="1" applyNumberFormat="1" applyBorder="1" applyAlignment="1" applyProtection="1">
      <alignment horizontal="center"/>
    </xf>
    <xf numFmtId="166" fontId="2" fillId="0" borderId="5" xfId="1" applyNumberFormat="1" applyFont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quotePrefix="1" applyFont="1" applyBorder="1" applyAlignment="1" applyProtection="1">
      <alignment horizontal="center"/>
    </xf>
    <xf numFmtId="0" fontId="2" fillId="0" borderId="0" xfId="1" applyFill="1" applyBorder="1" applyAlignment="1" applyProtection="1">
      <alignment wrapText="1"/>
    </xf>
    <xf numFmtId="0" fontId="2" fillId="0" borderId="63" xfId="1" applyFont="1" applyFill="1" applyBorder="1" applyAlignment="1" applyProtection="1">
      <alignment horizontal="center" wrapText="1"/>
    </xf>
    <xf numFmtId="164" fontId="2" fillId="0" borderId="63" xfId="1" applyNumberFormat="1" applyFill="1" applyBorder="1" applyAlignment="1" applyProtection="1">
      <alignment horizontal="center" wrapText="1"/>
    </xf>
    <xf numFmtId="164" fontId="2" fillId="0" borderId="63" xfId="1" applyNumberFormat="1" applyFill="1" applyBorder="1" applyAlignment="1" applyProtection="1">
      <alignment horizontal="center"/>
    </xf>
    <xf numFmtId="0" fontId="57" fillId="2" borderId="63" xfId="1" applyFont="1" applyFill="1" applyBorder="1" applyAlignment="1" applyProtection="1">
      <alignment horizontal="center" vertical="center"/>
    </xf>
    <xf numFmtId="0" fontId="57" fillId="48" borderId="63" xfId="1" applyFont="1" applyFill="1" applyBorder="1" applyAlignment="1" applyProtection="1">
      <alignment horizontal="center" vertical="center"/>
    </xf>
    <xf numFmtId="0" fontId="70" fillId="0" borderId="0" xfId="1" applyFont="1" applyBorder="1" applyProtection="1"/>
    <xf numFmtId="0" fontId="70" fillId="0" borderId="2" xfId="1" applyFont="1" applyBorder="1" applyProtection="1"/>
    <xf numFmtId="0" fontId="70" fillId="0" borderId="0" xfId="1" applyFont="1" applyFill="1" applyBorder="1" applyProtection="1"/>
    <xf numFmtId="0" fontId="70" fillId="0" borderId="2" xfId="1" applyFont="1" applyFill="1" applyBorder="1" applyProtection="1"/>
    <xf numFmtId="166" fontId="2" fillId="47" borderId="54" xfId="1" applyNumberFormat="1" applyFont="1" applyFill="1" applyBorder="1" applyProtection="1"/>
    <xf numFmtId="167" fontId="40" fillId="0" borderId="81" xfId="0" applyNumberFormat="1" applyFont="1" applyBorder="1" applyAlignment="1" applyProtection="1">
      <alignment horizontal="center" vertical="center"/>
      <protection locked="0"/>
    </xf>
    <xf numFmtId="0" fontId="9" fillId="4" borderId="63" xfId="1" applyFont="1" applyFill="1" applyBorder="1" applyAlignment="1" applyProtection="1">
      <alignment horizontal="center"/>
    </xf>
    <xf numFmtId="0" fontId="67" fillId="0" borderId="60" xfId="1" applyFont="1" applyFill="1" applyBorder="1" applyAlignment="1" applyProtection="1">
      <alignment horizontal="center"/>
    </xf>
    <xf numFmtId="0" fontId="67" fillId="0" borderId="0" xfId="1" applyFont="1" applyFill="1" applyBorder="1" applyAlignment="1" applyProtection="1">
      <alignment horizontal="center"/>
    </xf>
    <xf numFmtId="0" fontId="2" fillId="0" borderId="14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wrapText="1"/>
    </xf>
    <xf numFmtId="0" fontId="2" fillId="0" borderId="2" xfId="1" applyFont="1" applyBorder="1" applyAlignment="1" applyProtection="1">
      <alignment horizontal="left" wrapText="1"/>
    </xf>
    <xf numFmtId="10" fontId="24" fillId="0" borderId="61" xfId="2" applyNumberFormat="1" applyFont="1" applyBorder="1" applyAlignment="1" applyProtection="1">
      <alignment horizontal="center" vertical="center"/>
    </xf>
    <xf numFmtId="10" fontId="24" fillId="0" borderId="62" xfId="2" applyNumberFormat="1" applyFont="1" applyBorder="1" applyAlignment="1" applyProtection="1">
      <alignment horizontal="center" vertical="center"/>
    </xf>
    <xf numFmtId="10" fontId="24" fillId="0" borderId="31" xfId="2" applyNumberFormat="1" applyFont="1" applyBorder="1" applyAlignment="1" applyProtection="1">
      <alignment horizontal="center" vertical="center"/>
    </xf>
    <xf numFmtId="10" fontId="24" fillId="0" borderId="6" xfId="2" applyNumberFormat="1" applyFont="1" applyBorder="1" applyAlignment="1" applyProtection="1">
      <alignment horizontal="center" vertical="center"/>
    </xf>
    <xf numFmtId="0" fontId="57" fillId="0" borderId="0" xfId="1" applyFont="1" applyBorder="1" applyAlignment="1" applyProtection="1">
      <alignment horizontal="left" vertical="center"/>
    </xf>
    <xf numFmtId="10" fontId="61" fillId="47" borderId="56" xfId="1" applyNumberFormat="1" applyFont="1" applyFill="1" applyBorder="1" applyAlignment="1" applyProtection="1">
      <alignment horizontal="center" vertical="center"/>
    </xf>
    <xf numFmtId="10" fontId="61" fillId="47" borderId="57" xfId="1" applyNumberFormat="1" applyFont="1" applyFill="1" applyBorder="1" applyAlignment="1" applyProtection="1">
      <alignment horizontal="center" vertical="center"/>
    </xf>
    <xf numFmtId="10" fontId="61" fillId="47" borderId="78" xfId="1" applyNumberFormat="1" applyFont="1" applyFill="1" applyBorder="1" applyAlignment="1" applyProtection="1">
      <alignment horizontal="center" vertical="center"/>
    </xf>
    <xf numFmtId="10" fontId="61" fillId="47" borderId="79" xfId="1" applyNumberFormat="1" applyFont="1" applyFill="1" applyBorder="1" applyAlignment="1" applyProtection="1">
      <alignment horizontal="center" vertical="center"/>
    </xf>
    <xf numFmtId="10" fontId="61" fillId="47" borderId="58" xfId="1" applyNumberFormat="1" applyFont="1" applyFill="1" applyBorder="1" applyAlignment="1" applyProtection="1">
      <alignment horizontal="center" vertical="center"/>
    </xf>
    <xf numFmtId="10" fontId="61" fillId="47" borderId="59" xfId="1" applyNumberFormat="1" applyFont="1" applyFill="1" applyBorder="1" applyAlignment="1" applyProtection="1">
      <alignment horizontal="center" vertical="center"/>
    </xf>
    <xf numFmtId="0" fontId="61" fillId="0" borderId="1" xfId="1" applyFont="1" applyBorder="1" applyAlignment="1" applyProtection="1">
      <alignment horizontal="center" vertical="center"/>
    </xf>
    <xf numFmtId="0" fontId="6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166" fontId="2" fillId="0" borderId="0" xfId="1" applyNumberForma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quotePrefix="1" applyFont="1" applyBorder="1" applyAlignment="1" applyProtection="1">
      <alignment horizontal="center" vertical="center"/>
    </xf>
    <xf numFmtId="166" fontId="2" fillId="0" borderId="0" xfId="1" applyNumberFormat="1" applyFont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63" fillId="7" borderId="74" xfId="1" applyFont="1" applyFill="1" applyBorder="1" applyAlignment="1" applyProtection="1">
      <alignment horizontal="center" vertical="center"/>
    </xf>
    <xf numFmtId="0" fontId="63" fillId="7" borderId="75" xfId="1" applyFont="1" applyFill="1" applyBorder="1" applyAlignment="1" applyProtection="1">
      <alignment horizontal="center" vertical="center"/>
    </xf>
    <xf numFmtId="0" fontId="63" fillId="7" borderId="76" xfId="1" applyFont="1" applyFill="1" applyBorder="1" applyAlignment="1" applyProtection="1">
      <alignment horizontal="center" vertical="center"/>
    </xf>
    <xf numFmtId="0" fontId="63" fillId="7" borderId="13" xfId="1" applyFont="1" applyFill="1" applyBorder="1" applyAlignment="1" applyProtection="1">
      <alignment horizontal="center" vertical="center"/>
    </xf>
    <xf numFmtId="0" fontId="63" fillId="7" borderId="14" xfId="1" applyFont="1" applyFill="1" applyBorder="1" applyAlignment="1" applyProtection="1">
      <alignment horizontal="center" vertical="center"/>
    </xf>
    <xf numFmtId="0" fontId="63" fillId="7" borderId="15" xfId="1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wrapText="1"/>
    </xf>
    <xf numFmtId="10" fontId="61" fillId="47" borderId="56" xfId="2" applyNumberFormat="1" applyFont="1" applyFill="1" applyBorder="1" applyAlignment="1" applyProtection="1">
      <alignment horizontal="center" vertical="center"/>
    </xf>
    <xf numFmtId="10" fontId="61" fillId="47" borderId="57" xfId="2" applyNumberFormat="1" applyFont="1" applyFill="1" applyBorder="1" applyAlignment="1" applyProtection="1">
      <alignment horizontal="center" vertical="center"/>
    </xf>
    <xf numFmtId="10" fontId="61" fillId="47" borderId="58" xfId="2" applyNumberFormat="1" applyFont="1" applyFill="1" applyBorder="1" applyAlignment="1" applyProtection="1">
      <alignment horizontal="center" vertical="center"/>
    </xf>
    <xf numFmtId="10" fontId="61" fillId="47" borderId="59" xfId="2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wrapText="1"/>
    </xf>
    <xf numFmtId="0" fontId="2" fillId="0" borderId="0" xfId="1" quotePrefix="1" applyBorder="1" applyAlignment="1" applyProtection="1">
      <alignment horizontal="center"/>
    </xf>
    <xf numFmtId="0" fontId="2" fillId="0" borderId="32" xfId="1" quotePrefix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166" fontId="2" fillId="0" borderId="0" xfId="1" applyNumberFormat="1" applyBorder="1" applyAlignment="1" applyProtection="1">
      <alignment horizontal="center"/>
    </xf>
    <xf numFmtId="166" fontId="61" fillId="47" borderId="0" xfId="1" applyNumberFormat="1" applyFont="1" applyFill="1" applyBorder="1" applyAlignment="1" applyProtection="1">
      <alignment horizontal="center" vertical="center"/>
    </xf>
    <xf numFmtId="0" fontId="2" fillId="0" borderId="0" xfId="1" quotePrefix="1" applyFont="1" applyBorder="1" applyAlignment="1" applyProtection="1">
      <alignment horizontal="center"/>
    </xf>
    <xf numFmtId="0" fontId="2" fillId="0" borderId="60" xfId="1" applyBorder="1" applyAlignment="1" applyProtection="1">
      <alignment horizontal="center"/>
    </xf>
    <xf numFmtId="0" fontId="60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right"/>
    </xf>
    <xf numFmtId="166" fontId="9" fillId="47" borderId="72" xfId="1" applyNumberFormat="1" applyFont="1" applyFill="1" applyBorder="1" applyAlignment="1" applyProtection="1">
      <alignment horizontal="center"/>
    </xf>
    <xf numFmtId="166" fontId="9" fillId="47" borderId="71" xfId="1" applyNumberFormat="1" applyFont="1" applyFill="1" applyBorder="1" applyAlignment="1" applyProtection="1">
      <alignment horizontal="center"/>
    </xf>
    <xf numFmtId="165" fontId="2" fillId="0" borderId="0" xfId="1" quotePrefix="1" applyNumberForma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2" fillId="0" borderId="75" xfId="1" applyFont="1" applyBorder="1" applyAlignment="1" applyProtection="1">
      <alignment horizontal="center"/>
    </xf>
    <xf numFmtId="0" fontId="2" fillId="0" borderId="76" xfId="1" applyFont="1" applyBorder="1" applyAlignment="1" applyProtection="1">
      <alignment horizontal="center"/>
    </xf>
    <xf numFmtId="49" fontId="2" fillId="0" borderId="75" xfId="1" applyNumberFormat="1" applyFont="1" applyBorder="1" applyAlignment="1" applyProtection="1">
      <alignment horizontal="center"/>
    </xf>
    <xf numFmtId="0" fontId="63" fillId="3" borderId="74" xfId="1" applyFont="1" applyFill="1" applyBorder="1" applyAlignment="1" applyProtection="1">
      <alignment horizontal="center" vertical="center"/>
    </xf>
    <xf numFmtId="0" fontId="65" fillId="3" borderId="75" xfId="1" applyFont="1" applyFill="1" applyBorder="1" applyAlignment="1" applyProtection="1">
      <alignment horizontal="center" vertical="center"/>
    </xf>
    <xf numFmtId="0" fontId="65" fillId="3" borderId="76" xfId="1" applyFont="1" applyFill="1" applyBorder="1" applyAlignment="1" applyProtection="1">
      <alignment horizontal="center" vertical="center"/>
    </xf>
    <xf numFmtId="0" fontId="65" fillId="3" borderId="13" xfId="1" applyFont="1" applyFill="1" applyBorder="1" applyAlignment="1" applyProtection="1">
      <alignment horizontal="center" vertical="center"/>
    </xf>
    <xf numFmtId="0" fontId="65" fillId="3" borderId="14" xfId="1" applyFont="1" applyFill="1" applyBorder="1" applyAlignment="1" applyProtection="1">
      <alignment horizontal="center" vertical="center"/>
    </xf>
    <xf numFmtId="0" fontId="65" fillId="3" borderId="15" xfId="1" applyFont="1" applyFill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/>
    </xf>
    <xf numFmtId="166" fontId="2" fillId="0" borderId="5" xfId="1" applyNumberFormat="1" applyFont="1" applyBorder="1" applyAlignment="1" applyProtection="1">
      <alignment horizontal="center"/>
    </xf>
    <xf numFmtId="49" fontId="6" fillId="0" borderId="70" xfId="1" applyNumberFormat="1" applyFont="1" applyFill="1" applyBorder="1" applyAlignment="1" applyProtection="1">
      <alignment horizontal="center" vertical="center"/>
      <protection locked="0"/>
    </xf>
    <xf numFmtId="49" fontId="6" fillId="0" borderId="71" xfId="1" applyNumberFormat="1" applyFont="1" applyFill="1" applyBorder="1" applyAlignment="1" applyProtection="1">
      <alignment horizontal="center" vertical="center"/>
      <protection locked="0"/>
    </xf>
    <xf numFmtId="49" fontId="6" fillId="0" borderId="70" xfId="1" applyNumberFormat="1" applyFont="1" applyBorder="1" applyAlignment="1" applyProtection="1">
      <alignment horizontal="center" vertical="center"/>
      <protection locked="0"/>
    </xf>
    <xf numFmtId="49" fontId="6" fillId="0" borderId="71" xfId="1" applyNumberFormat="1" applyFont="1" applyBorder="1" applyAlignment="1" applyProtection="1">
      <alignment horizontal="center" vertical="center"/>
      <protection locked="0"/>
    </xf>
    <xf numFmtId="0" fontId="2" fillId="0" borderId="71" xfId="1" applyFill="1" applyBorder="1" applyAlignment="1" applyProtection="1">
      <alignment horizontal="center" vertical="center"/>
      <protection locked="0"/>
    </xf>
    <xf numFmtId="0" fontId="3" fillId="0" borderId="74" xfId="1" applyFont="1" applyBorder="1" applyAlignment="1" applyProtection="1">
      <alignment horizontal="center" vertical="center"/>
    </xf>
    <xf numFmtId="0" fontId="3" fillId="0" borderId="75" xfId="1" applyFont="1" applyBorder="1" applyAlignment="1" applyProtection="1">
      <alignment horizontal="center" vertical="center"/>
    </xf>
    <xf numFmtId="0" fontId="3" fillId="0" borderId="76" xfId="1" applyFont="1" applyBorder="1" applyAlignment="1" applyProtection="1">
      <alignment horizontal="center" vertical="center"/>
    </xf>
    <xf numFmtId="0" fontId="71" fillId="0" borderId="33" xfId="1" applyFont="1" applyBorder="1" applyAlignment="1" applyProtection="1">
      <alignment horizontal="center" vertical="center"/>
    </xf>
    <xf numFmtId="0" fontId="71" fillId="0" borderId="2" xfId="1" applyFont="1" applyBorder="1" applyAlignment="1" applyProtection="1">
      <alignment horizontal="center" vertical="center"/>
    </xf>
    <xf numFmtId="0" fontId="72" fillId="0" borderId="0" xfId="1" applyFont="1" applyBorder="1" applyProtection="1"/>
    <xf numFmtId="0" fontId="72" fillId="0" borderId="2" xfId="1" applyFont="1" applyBorder="1" applyProtection="1"/>
  </cellXfs>
  <cellStyles count="209">
    <cellStyle name=" 1" xfId="3" xr:uid="{00000000-0005-0000-0000-000000000000}"/>
    <cellStyle name=" 1 2" xfId="4" xr:uid="{00000000-0005-0000-0000-000001000000}"/>
    <cellStyle name="$" xfId="5" xr:uid="{00000000-0005-0000-0000-000002000000}"/>
    <cellStyle name="$ plus" xfId="6" xr:uid="{00000000-0005-0000-0000-000003000000}"/>
    <cellStyle name="$_2003 AMS Engr rr etc. March Actuals 040903" xfId="7" xr:uid="{00000000-0005-0000-0000-000004000000}"/>
    <cellStyle name="$FH" xfId="8" xr:uid="{00000000-0005-0000-0000-000005000000}"/>
    <cellStyle name="20% - Accent1 2" xfId="9" xr:uid="{00000000-0005-0000-0000-000006000000}"/>
    <cellStyle name="20% - Accent2 2" xfId="10" xr:uid="{00000000-0005-0000-0000-000007000000}"/>
    <cellStyle name="20% - Accent3 2" xfId="11" xr:uid="{00000000-0005-0000-0000-000008000000}"/>
    <cellStyle name="20% - Accent4 2" xfId="12" xr:uid="{00000000-0005-0000-0000-000009000000}"/>
    <cellStyle name="20% - Accent5 2" xfId="13" xr:uid="{00000000-0005-0000-0000-00000A000000}"/>
    <cellStyle name="20% - Accent6 2" xfId="14" xr:uid="{00000000-0005-0000-0000-00000B000000}"/>
    <cellStyle name="40% - Accent1 2" xfId="15" xr:uid="{00000000-0005-0000-0000-00000C000000}"/>
    <cellStyle name="40% - Accent2 2" xfId="16" xr:uid="{00000000-0005-0000-0000-00000D000000}"/>
    <cellStyle name="40% - Accent3 2" xfId="17" xr:uid="{00000000-0005-0000-0000-00000E000000}"/>
    <cellStyle name="40% - Accent4 2" xfId="18" xr:uid="{00000000-0005-0000-0000-00000F000000}"/>
    <cellStyle name="40% - Accent5 2" xfId="19" xr:uid="{00000000-0005-0000-0000-000010000000}"/>
    <cellStyle name="40% - Accent6 2" xfId="20" xr:uid="{00000000-0005-0000-0000-000011000000}"/>
    <cellStyle name="60% - Accent1 2" xfId="21" xr:uid="{00000000-0005-0000-0000-000012000000}"/>
    <cellStyle name="60% - Accent2 2" xfId="22" xr:uid="{00000000-0005-0000-0000-000013000000}"/>
    <cellStyle name="60% - Accent3 2" xfId="23" xr:uid="{00000000-0005-0000-0000-000014000000}"/>
    <cellStyle name="60% - Accent4 2" xfId="24" xr:uid="{00000000-0005-0000-0000-000015000000}"/>
    <cellStyle name="60% - Accent5 2" xfId="25" xr:uid="{00000000-0005-0000-0000-000016000000}"/>
    <cellStyle name="60% - Accent6 2" xfId="26" xr:uid="{00000000-0005-0000-0000-000017000000}"/>
    <cellStyle name="Accent1 2" xfId="27" xr:uid="{00000000-0005-0000-0000-000018000000}"/>
    <cellStyle name="Accent2 2" xfId="28" xr:uid="{00000000-0005-0000-0000-000019000000}"/>
    <cellStyle name="Accent3 2" xfId="29" xr:uid="{00000000-0005-0000-0000-00001A000000}"/>
    <cellStyle name="Accent4 2" xfId="30" xr:uid="{00000000-0005-0000-0000-00001B000000}"/>
    <cellStyle name="Accent5 2" xfId="31" xr:uid="{00000000-0005-0000-0000-00001C000000}"/>
    <cellStyle name="Accent6 2" xfId="32" xr:uid="{00000000-0005-0000-0000-00001D000000}"/>
    <cellStyle name="Bad 2" xfId="33" xr:uid="{00000000-0005-0000-0000-00001E000000}"/>
    <cellStyle name="Calculation 2" xfId="34" xr:uid="{00000000-0005-0000-0000-00001F000000}"/>
    <cellStyle name="Check Cell 2" xfId="35" xr:uid="{00000000-0005-0000-0000-000020000000}"/>
    <cellStyle name="Comma 2" xfId="36" xr:uid="{00000000-0005-0000-0000-000021000000}"/>
    <cellStyle name="Comma 2 2" xfId="37" xr:uid="{00000000-0005-0000-0000-000022000000}"/>
    <cellStyle name="Comma 2 3" xfId="38" xr:uid="{00000000-0005-0000-0000-000023000000}"/>
    <cellStyle name="Comma 2 4" xfId="39" xr:uid="{00000000-0005-0000-0000-000024000000}"/>
    <cellStyle name="Comma 2 5" xfId="40" xr:uid="{00000000-0005-0000-0000-000025000000}"/>
    <cellStyle name="Currency 2" xfId="41" xr:uid="{00000000-0005-0000-0000-000026000000}"/>
    <cellStyle name="Currency 2 2" xfId="42" xr:uid="{00000000-0005-0000-0000-000027000000}"/>
    <cellStyle name="Currency 2 2 2" xfId="43" xr:uid="{00000000-0005-0000-0000-000028000000}"/>
    <cellStyle name="Currency 2 3" xfId="44" xr:uid="{00000000-0005-0000-0000-000029000000}"/>
    <cellStyle name="Date" xfId="45" xr:uid="{00000000-0005-0000-0000-00002A000000}"/>
    <cellStyle name="Euro" xfId="46" xr:uid="{00000000-0005-0000-0000-00002B000000}"/>
    <cellStyle name="Explanatory Text 2" xfId="47" xr:uid="{00000000-0005-0000-0000-00002C000000}"/>
    <cellStyle name="Fixed" xfId="48" xr:uid="{00000000-0005-0000-0000-00002D000000}"/>
    <cellStyle name="Fixed 2" xfId="49" xr:uid="{00000000-0005-0000-0000-00002E000000}"/>
    <cellStyle name="Fixed 3" xfId="50" xr:uid="{00000000-0005-0000-0000-00002F000000}"/>
    <cellStyle name="Good 2" xfId="51" xr:uid="{00000000-0005-0000-0000-000030000000}"/>
    <cellStyle name="Grey" xfId="52" xr:uid="{00000000-0005-0000-0000-000031000000}"/>
    <cellStyle name="Header1" xfId="53" xr:uid="{00000000-0005-0000-0000-000032000000}"/>
    <cellStyle name="Header2" xfId="54" xr:uid="{00000000-0005-0000-0000-000033000000}"/>
    <cellStyle name="Heading 1 2" xfId="55" xr:uid="{00000000-0005-0000-0000-000034000000}"/>
    <cellStyle name="Heading 2 2" xfId="56" xr:uid="{00000000-0005-0000-0000-000035000000}"/>
    <cellStyle name="Heading 3 2" xfId="57" xr:uid="{00000000-0005-0000-0000-000036000000}"/>
    <cellStyle name="Heading 4 2" xfId="58" xr:uid="{00000000-0005-0000-0000-000037000000}"/>
    <cellStyle name="HEADING1" xfId="59" xr:uid="{00000000-0005-0000-0000-000038000000}"/>
    <cellStyle name="HEADING2" xfId="60" xr:uid="{00000000-0005-0000-0000-000039000000}"/>
    <cellStyle name="Hipervínculo" xfId="61" xr:uid="{00000000-0005-0000-0000-00003A000000}"/>
    <cellStyle name="Hipervínculo visitado" xfId="62" xr:uid="{00000000-0005-0000-0000-00003B000000}"/>
    <cellStyle name="Hyperlink 2" xfId="63" xr:uid="{00000000-0005-0000-0000-00003C000000}"/>
    <cellStyle name="Hyperlink 2 2" xfId="64" xr:uid="{00000000-0005-0000-0000-00003D000000}"/>
    <cellStyle name="Hyperlink 2 3" xfId="65" xr:uid="{00000000-0005-0000-0000-00003E000000}"/>
    <cellStyle name="Hyperlink 2 4" xfId="66" xr:uid="{00000000-0005-0000-0000-00003F000000}"/>
    <cellStyle name="Hyperlink 2 5" xfId="67" xr:uid="{00000000-0005-0000-0000-000040000000}"/>
    <cellStyle name="Hyperlink 2 6" xfId="68" xr:uid="{00000000-0005-0000-0000-000041000000}"/>
    <cellStyle name="Hyperlink 3" xfId="69" xr:uid="{00000000-0005-0000-0000-000042000000}"/>
    <cellStyle name="Hyperlink 3 2 2" xfId="70" xr:uid="{00000000-0005-0000-0000-000043000000}"/>
    <cellStyle name="Input [yellow]" xfId="71" xr:uid="{00000000-0005-0000-0000-000044000000}"/>
    <cellStyle name="Input 2" xfId="72" xr:uid="{00000000-0005-0000-0000-000045000000}"/>
    <cellStyle name="Linked Cell 2" xfId="73" xr:uid="{00000000-0005-0000-0000-000046000000}"/>
    <cellStyle name="MH" xfId="74" xr:uid="{00000000-0005-0000-0000-000047000000}"/>
    <cellStyle name="MH/FH" xfId="75" xr:uid="{00000000-0005-0000-0000-000048000000}"/>
    <cellStyle name="MH_2003 AMS Engr rr etc. March Actuals 040903" xfId="76" xr:uid="{00000000-0005-0000-0000-000049000000}"/>
    <cellStyle name="Migliaia (0)_%eff.inputoutputmag12.10" xfId="77" xr:uid="{00000000-0005-0000-0000-00004A000000}"/>
    <cellStyle name="Migliaia_MTCF02" xfId="78" xr:uid="{00000000-0005-0000-0000-00004B000000}"/>
    <cellStyle name="Milliers" xfId="79" xr:uid="{00000000-0005-0000-0000-00004C000000}"/>
    <cellStyle name="Milliers [0]_omm1_ year 2003" xfId="80" xr:uid="{00000000-0005-0000-0000-00004D000000}"/>
    <cellStyle name="Milliers_omm1_ year 2003" xfId="81" xr:uid="{00000000-0005-0000-0000-00004E000000}"/>
    <cellStyle name="Monétaire [0]_omm1_ year 2003" xfId="82" xr:uid="{00000000-0005-0000-0000-00004F000000}"/>
    <cellStyle name="Monétaire_omm1_ year 2003" xfId="83" xr:uid="{00000000-0005-0000-0000-000050000000}"/>
    <cellStyle name="N?rmal_Sheet1 (2)" xfId="84" xr:uid="{00000000-0005-0000-0000-000051000000}"/>
    <cellStyle name="Neutral 2" xfId="85" xr:uid="{00000000-0005-0000-0000-000052000000}"/>
    <cellStyle name="Normal" xfId="0" builtinId="0"/>
    <cellStyle name="Normal - Style1" xfId="86" xr:uid="{00000000-0005-0000-0000-000054000000}"/>
    <cellStyle name="Normal - Style2" xfId="87" xr:uid="{00000000-0005-0000-0000-000055000000}"/>
    <cellStyle name="Normal 10" xfId="88" xr:uid="{00000000-0005-0000-0000-000056000000}"/>
    <cellStyle name="Normal 10 2" xfId="89" xr:uid="{00000000-0005-0000-0000-000057000000}"/>
    <cellStyle name="Normal 10 2 2" xfId="90" xr:uid="{00000000-0005-0000-0000-000058000000}"/>
    <cellStyle name="Normal 10 3" xfId="91" xr:uid="{00000000-0005-0000-0000-000059000000}"/>
    <cellStyle name="Normal 11" xfId="92" xr:uid="{00000000-0005-0000-0000-00005A000000}"/>
    <cellStyle name="Normal 12" xfId="93" xr:uid="{00000000-0005-0000-0000-00005B000000}"/>
    <cellStyle name="Normal 13" xfId="94" xr:uid="{00000000-0005-0000-0000-00005C000000}"/>
    <cellStyle name="Normal 13 2" xfId="95" xr:uid="{00000000-0005-0000-0000-00005D000000}"/>
    <cellStyle name="Normal 14" xfId="96" xr:uid="{00000000-0005-0000-0000-00005E000000}"/>
    <cellStyle name="Normal 15" xfId="97" xr:uid="{00000000-0005-0000-0000-00005F000000}"/>
    <cellStyle name="Normal 16" xfId="98" xr:uid="{00000000-0005-0000-0000-000060000000}"/>
    <cellStyle name="Normal 16 2" xfId="99" xr:uid="{00000000-0005-0000-0000-000061000000}"/>
    <cellStyle name="Normal 17" xfId="100" xr:uid="{00000000-0005-0000-0000-000062000000}"/>
    <cellStyle name="Normal 17 2" xfId="101" xr:uid="{00000000-0005-0000-0000-000063000000}"/>
    <cellStyle name="Normal 18" xfId="102" xr:uid="{00000000-0005-0000-0000-000064000000}"/>
    <cellStyle name="Normal 18 2" xfId="103" xr:uid="{00000000-0005-0000-0000-000065000000}"/>
    <cellStyle name="Normal 19" xfId="104" xr:uid="{00000000-0005-0000-0000-000066000000}"/>
    <cellStyle name="Normal 2" xfId="1" xr:uid="{00000000-0005-0000-0000-000067000000}"/>
    <cellStyle name="Normal 2 2" xfId="105" xr:uid="{00000000-0005-0000-0000-000068000000}"/>
    <cellStyle name="Normal 2 2 2" xfId="106" xr:uid="{00000000-0005-0000-0000-000069000000}"/>
    <cellStyle name="Normal 2 2 3" xfId="107" xr:uid="{00000000-0005-0000-0000-00006A000000}"/>
    <cellStyle name="Normal 2 2 4" xfId="108" xr:uid="{00000000-0005-0000-0000-00006B000000}"/>
    <cellStyle name="Normal 2 3" xfId="109" xr:uid="{00000000-0005-0000-0000-00006C000000}"/>
    <cellStyle name="Normal 2 3 2" xfId="110" xr:uid="{00000000-0005-0000-0000-00006D000000}"/>
    <cellStyle name="Normal 2 3 3" xfId="111" xr:uid="{00000000-0005-0000-0000-00006E000000}"/>
    <cellStyle name="Normal 2 4" xfId="112" xr:uid="{00000000-0005-0000-0000-00006F000000}"/>
    <cellStyle name="Normal 2 4 2" xfId="113" xr:uid="{00000000-0005-0000-0000-000070000000}"/>
    <cellStyle name="Normal 2 5" xfId="114" xr:uid="{00000000-0005-0000-0000-000071000000}"/>
    <cellStyle name="Normal 2 6" xfId="115" xr:uid="{00000000-0005-0000-0000-000072000000}"/>
    <cellStyle name="Normal 2_1081618" xfId="116" xr:uid="{00000000-0005-0000-0000-000073000000}"/>
    <cellStyle name="Normal 20" xfId="117" xr:uid="{00000000-0005-0000-0000-000074000000}"/>
    <cellStyle name="Normal 21" xfId="118" xr:uid="{00000000-0005-0000-0000-000075000000}"/>
    <cellStyle name="Normal 22" xfId="119" xr:uid="{00000000-0005-0000-0000-000076000000}"/>
    <cellStyle name="Normal 23" xfId="120" xr:uid="{00000000-0005-0000-0000-000077000000}"/>
    <cellStyle name="Normal 26" xfId="121" xr:uid="{00000000-0005-0000-0000-000078000000}"/>
    <cellStyle name="Normal 3" xfId="122" xr:uid="{00000000-0005-0000-0000-000079000000}"/>
    <cellStyle name="Normal 3 2" xfId="123" xr:uid="{00000000-0005-0000-0000-00007A000000}"/>
    <cellStyle name="Normal 3 3" xfId="124" xr:uid="{00000000-0005-0000-0000-00007B000000}"/>
    <cellStyle name="Normal 4" xfId="125" xr:uid="{00000000-0005-0000-0000-00007C000000}"/>
    <cellStyle name="Normal 4 2" xfId="126" xr:uid="{00000000-0005-0000-0000-00007D000000}"/>
    <cellStyle name="Normal 4 3" xfId="127" xr:uid="{00000000-0005-0000-0000-00007E000000}"/>
    <cellStyle name="Normal 4 4" xfId="128" xr:uid="{00000000-0005-0000-0000-00007F000000}"/>
    <cellStyle name="Normal 4 5" xfId="129" xr:uid="{00000000-0005-0000-0000-000080000000}"/>
    <cellStyle name="Normal 40" xfId="130" xr:uid="{00000000-0005-0000-0000-000081000000}"/>
    <cellStyle name="Normal 5" xfId="131" xr:uid="{00000000-0005-0000-0000-000082000000}"/>
    <cellStyle name="Normal 6" xfId="132" xr:uid="{00000000-0005-0000-0000-000083000000}"/>
    <cellStyle name="Normal 6 2" xfId="133" xr:uid="{00000000-0005-0000-0000-000084000000}"/>
    <cellStyle name="Normal 6 2 2" xfId="134" xr:uid="{00000000-0005-0000-0000-000085000000}"/>
    <cellStyle name="Normal 6 3" xfId="135" xr:uid="{00000000-0005-0000-0000-000086000000}"/>
    <cellStyle name="Normal 7" xfId="136" xr:uid="{00000000-0005-0000-0000-000087000000}"/>
    <cellStyle name="Normal 7 2" xfId="137" xr:uid="{00000000-0005-0000-0000-000088000000}"/>
    <cellStyle name="Normal 7 2 2" xfId="138" xr:uid="{00000000-0005-0000-0000-000089000000}"/>
    <cellStyle name="Normal 7 3" xfId="139" xr:uid="{00000000-0005-0000-0000-00008A000000}"/>
    <cellStyle name="Normal 8" xfId="140" xr:uid="{00000000-0005-0000-0000-00008B000000}"/>
    <cellStyle name="Normal 8 2" xfId="141" xr:uid="{00000000-0005-0000-0000-00008C000000}"/>
    <cellStyle name="Normal 8 2 2" xfId="142" xr:uid="{00000000-0005-0000-0000-00008D000000}"/>
    <cellStyle name="Normal 8 3" xfId="143" xr:uid="{00000000-0005-0000-0000-00008E000000}"/>
    <cellStyle name="Normal 9" xfId="144" xr:uid="{00000000-0005-0000-0000-00008F000000}"/>
    <cellStyle name="Normal 9 2" xfId="145" xr:uid="{00000000-0005-0000-0000-000090000000}"/>
    <cellStyle name="Normale_MTCF02" xfId="146" xr:uid="{00000000-0005-0000-0000-000091000000}"/>
    <cellStyle name="Note 2" xfId="147" xr:uid="{00000000-0005-0000-0000-000092000000}"/>
    <cellStyle name="Note 3" xfId="148" xr:uid="{00000000-0005-0000-0000-000093000000}"/>
    <cellStyle name="Nዯrmal_Sheet1 (2)" xfId="149" xr:uid="{00000000-0005-0000-0000-000094000000}"/>
    <cellStyle name="Output 2" xfId="150" xr:uid="{00000000-0005-0000-0000-000095000000}"/>
    <cellStyle name="Percent [2]" xfId="151" xr:uid="{00000000-0005-0000-0000-000096000000}"/>
    <cellStyle name="Percent 2" xfId="2" xr:uid="{00000000-0005-0000-0000-000097000000}"/>
    <cellStyle name="Percent 2 2" xfId="152" xr:uid="{00000000-0005-0000-0000-000098000000}"/>
    <cellStyle name="Percent 3" xfId="153" xr:uid="{00000000-0005-0000-0000-000099000000}"/>
    <cellStyle name="Percent 3 2" xfId="154" xr:uid="{00000000-0005-0000-0000-00009A000000}"/>
    <cellStyle name="Percent 4" xfId="155" xr:uid="{00000000-0005-0000-0000-00009B000000}"/>
    <cellStyle name="Percent 4 2" xfId="156" xr:uid="{00000000-0005-0000-0000-00009C000000}"/>
    <cellStyle name="Percent 4 2 2" xfId="157" xr:uid="{00000000-0005-0000-0000-00009D000000}"/>
    <cellStyle name="Percent 4 3" xfId="158" xr:uid="{00000000-0005-0000-0000-00009E000000}"/>
    <cellStyle name="Percent 5" xfId="159" xr:uid="{00000000-0005-0000-0000-00009F000000}"/>
    <cellStyle name="Percent 6" xfId="160" xr:uid="{00000000-0005-0000-0000-0000A0000000}"/>
    <cellStyle name="SAPBEXaggData" xfId="161" xr:uid="{00000000-0005-0000-0000-0000A1000000}"/>
    <cellStyle name="SAPBEXaggDataEmph" xfId="162" xr:uid="{00000000-0005-0000-0000-0000A2000000}"/>
    <cellStyle name="SAPBEXaggItem" xfId="163" xr:uid="{00000000-0005-0000-0000-0000A3000000}"/>
    <cellStyle name="SAPBEXchaText" xfId="164" xr:uid="{00000000-0005-0000-0000-0000A4000000}"/>
    <cellStyle name="SAPBEXexcBad7" xfId="165" xr:uid="{00000000-0005-0000-0000-0000A5000000}"/>
    <cellStyle name="SAPBEXexcBad8" xfId="166" xr:uid="{00000000-0005-0000-0000-0000A6000000}"/>
    <cellStyle name="SAPBEXexcBad9" xfId="167" xr:uid="{00000000-0005-0000-0000-0000A7000000}"/>
    <cellStyle name="SAPBEXexcCritical4" xfId="168" xr:uid="{00000000-0005-0000-0000-0000A8000000}"/>
    <cellStyle name="SAPBEXexcCritical5" xfId="169" xr:uid="{00000000-0005-0000-0000-0000A9000000}"/>
    <cellStyle name="SAPBEXexcCritical6" xfId="170" xr:uid="{00000000-0005-0000-0000-0000AA000000}"/>
    <cellStyle name="SAPBEXexcGood1" xfId="171" xr:uid="{00000000-0005-0000-0000-0000AB000000}"/>
    <cellStyle name="SAPBEXexcGood2" xfId="172" xr:uid="{00000000-0005-0000-0000-0000AC000000}"/>
    <cellStyle name="SAPBEXexcGood3" xfId="173" xr:uid="{00000000-0005-0000-0000-0000AD000000}"/>
    <cellStyle name="SAPBEXfilterDrill" xfId="174" xr:uid="{00000000-0005-0000-0000-0000AE000000}"/>
    <cellStyle name="SAPBEXfilterItem" xfId="175" xr:uid="{00000000-0005-0000-0000-0000AF000000}"/>
    <cellStyle name="SAPBEXfilterText" xfId="176" xr:uid="{00000000-0005-0000-0000-0000B0000000}"/>
    <cellStyle name="SAPBEXformats" xfId="177" xr:uid="{00000000-0005-0000-0000-0000B1000000}"/>
    <cellStyle name="SAPBEXheaderItem" xfId="178" xr:uid="{00000000-0005-0000-0000-0000B2000000}"/>
    <cellStyle name="SAPBEXheaderText" xfId="179" xr:uid="{00000000-0005-0000-0000-0000B3000000}"/>
    <cellStyle name="SAPBEXresData" xfId="180" xr:uid="{00000000-0005-0000-0000-0000B4000000}"/>
    <cellStyle name="SAPBEXresDataEmph" xfId="181" xr:uid="{00000000-0005-0000-0000-0000B5000000}"/>
    <cellStyle name="SAPBEXresItem" xfId="182" xr:uid="{00000000-0005-0000-0000-0000B6000000}"/>
    <cellStyle name="SAPBEXstdData" xfId="183" xr:uid="{00000000-0005-0000-0000-0000B7000000}"/>
    <cellStyle name="SAPBEXstdDataEmph" xfId="184" xr:uid="{00000000-0005-0000-0000-0000B8000000}"/>
    <cellStyle name="SAPBEXstdItem" xfId="185" xr:uid="{00000000-0005-0000-0000-0000B9000000}"/>
    <cellStyle name="SAPBEXtitle" xfId="186" xr:uid="{00000000-0005-0000-0000-0000BA000000}"/>
    <cellStyle name="SAPBEXundefined" xfId="187" xr:uid="{00000000-0005-0000-0000-0000BB000000}"/>
    <cellStyle name="Standard_2000depart" xfId="188" xr:uid="{00000000-0005-0000-0000-0000BC000000}"/>
    <cellStyle name="Style 1" xfId="189" xr:uid="{00000000-0005-0000-0000-0000BD000000}"/>
    <cellStyle name="Style 1 2" xfId="190" xr:uid="{00000000-0005-0000-0000-0000BE000000}"/>
    <cellStyle name="Style 21" xfId="191" xr:uid="{00000000-0005-0000-0000-0000BF000000}"/>
    <cellStyle name="Style 22" xfId="192" xr:uid="{00000000-0005-0000-0000-0000C0000000}"/>
    <cellStyle name="Style 23" xfId="193" xr:uid="{00000000-0005-0000-0000-0000C1000000}"/>
    <cellStyle name="Style 24" xfId="194" xr:uid="{00000000-0005-0000-0000-0000C2000000}"/>
    <cellStyle name="Style 25" xfId="195" xr:uid="{00000000-0005-0000-0000-0000C3000000}"/>
    <cellStyle name="Style 28" xfId="196" xr:uid="{00000000-0005-0000-0000-0000C4000000}"/>
    <cellStyle name="Title 2" xfId="197" xr:uid="{00000000-0005-0000-0000-0000C5000000}"/>
    <cellStyle name="Total 2" xfId="198" xr:uid="{00000000-0005-0000-0000-0000C6000000}"/>
    <cellStyle name="Valuta (0)_Mthly BS Fcst LC" xfId="199" xr:uid="{00000000-0005-0000-0000-0000C7000000}"/>
    <cellStyle name="Valuta_MTCF02" xfId="200" xr:uid="{00000000-0005-0000-0000-0000C8000000}"/>
    <cellStyle name="Warning Text 2" xfId="201" xr:uid="{00000000-0005-0000-0000-0000C9000000}"/>
    <cellStyle name="Обычный_Лист1_WAGO - 2005 Otis Spend 13Apr2006_started it all" xfId="202" xr:uid="{00000000-0005-0000-0000-0000CA000000}"/>
    <cellStyle name="콤마 [0]_1.24분기 평가표 " xfId="203" xr:uid="{00000000-0005-0000-0000-0000CB000000}"/>
    <cellStyle name="콤마_1.24분기 평가표 " xfId="204" xr:uid="{00000000-0005-0000-0000-0000CC000000}"/>
    <cellStyle name="통화 [0]_1.24분기 평가표 " xfId="205" xr:uid="{00000000-0005-0000-0000-0000CD000000}"/>
    <cellStyle name="통화_1.24분기 평가표 " xfId="206" xr:uid="{00000000-0005-0000-0000-0000CE000000}"/>
    <cellStyle name="표준_(업무)평가단" xfId="207" xr:uid="{00000000-0005-0000-0000-0000CF000000}"/>
    <cellStyle name="常规_Sheet1_   WAGO Terminals  Connectors" xfId="208" xr:uid="{00000000-0005-0000-0000-0000D0000000}"/>
  </cellStyles>
  <dxfs count="2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CC"/>
      <color rgb="FF00FF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AP\PPAP%20Forms\QC-0990.28,%20PPAP%20Objective%20Evidence%20Package,%20July%2013,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broyal.com/CINDY/MAINTEN/NEWPRV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\PRI\PRI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tc.com/Data/D_Drive/DATA/1%20PPAP/PPAP%20EVIDENCE%20PACKAGE%20REFORMATED/UPPAP%20--%20Evidence%20package%20UNDER%20REVISION%2026%20Nov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tc.com/Documents%20and%20Settings/m305394/My%20Documents/desktoparchive/FMEA/ProCert%20Template%20Rev%20B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sqsandiego.org/windows/TEMP/Master%20Control%20Plan%20and%20FME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osnf01\pwdata\Documents%20and%20Settings\fnec150\Local%20Settings\Temporary%20Internet%20Files\OLK1C7\Process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ge"/>
      <sheetName val="A - Input Sheet"/>
      <sheetName val="B - Cover &amp; index"/>
      <sheetName val="1 - Drawing"/>
      <sheetName val="2 - SPD"/>
      <sheetName val="3 - PO"/>
      <sheetName val="4 - DFMEA"/>
      <sheetName val="5 - Process Flow"/>
      <sheetName val="6 - PFMEA Master"/>
      <sheetName val="Sévérité"/>
      <sheetName val="OCC"/>
      <sheetName val="Detect"/>
      <sheetName val="7 - Process Control Plan"/>
      <sheetName val="8 - PRS"/>
      <sheetName val="9 - Initial Process Studies"/>
      <sheetName val="10 - MSA"/>
      <sheetName val="Corr Instr."/>
      <sheetName val="Correlation"/>
      <sheetName val="R &amp; R Instr."/>
      <sheetName val="Gauge R_R"/>
      <sheetName val="Correc_Action"/>
      <sheetName val="Range"/>
      <sheetName val="DATA"/>
      <sheetName val="CMM instruction R_R"/>
      <sheetName val="CMM True Position"/>
      <sheetName val="CMM 1 Sided Tolerance"/>
      <sheetName val="CMM 2 Sided Tolerance"/>
      <sheetName val="11 - ESA"/>
      <sheetName val="12 - Dimensional Report"/>
      <sheetName val="13 - PVT"/>
      <sheetName val="14 - Spec. Process &amp; NDT"/>
      <sheetName val="15 - Matl Cert"/>
      <sheetName val="16 - Raw Mat. approval"/>
      <sheetName val="17 - Part Marking"/>
      <sheetName val="18 - Packaging"/>
      <sheetName val="19 - Review &amp; Sign Off (Form 1)"/>
      <sheetName val="App. 1 - UPPAP Change Form 2"/>
      <sheetName val="App. 2 - Gage RR Short Form"/>
      <sheetName val="APP. 3 - Gage RR Long Form"/>
      <sheetName val="App. 4 - Gage RR Attribute Form"/>
      <sheetName val="App. 5 - Capability Calcul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E9" t="str">
            <v/>
          </cell>
        </row>
        <row r="35">
          <cell r="C35" t="str">
            <v/>
          </cell>
        </row>
        <row r="36">
          <cell r="C36" t="str">
            <v/>
          </cell>
          <cell r="F36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8"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J52" t="e">
            <v>#VALUE!</v>
          </cell>
          <cell r="K52" t="e">
            <v>#VALUE!</v>
          </cell>
          <cell r="L52" t="e">
            <v>#VALUE!</v>
          </cell>
          <cell r="M52" t="e">
            <v>#VALUE!</v>
          </cell>
        </row>
        <row r="57">
          <cell r="G57">
            <v>3.2679999999999998</v>
          </cell>
          <cell r="H57">
            <v>1.1279999999999999</v>
          </cell>
          <cell r="I57">
            <v>1.41</v>
          </cell>
        </row>
        <row r="58">
          <cell r="G58">
            <v>2.5739999999999998</v>
          </cell>
          <cell r="H58">
            <v>1.6930000000000001</v>
          </cell>
          <cell r="I58">
            <v>1.9079999999999999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G97" t="str">
            <v/>
          </cell>
          <cell r="H97" t="str">
            <v/>
          </cell>
          <cell r="I97" t="str">
            <v/>
          </cell>
          <cell r="K97" t="str">
            <v/>
          </cell>
          <cell r="L97" t="str">
            <v/>
          </cell>
          <cell r="M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G98" t="str">
            <v/>
          </cell>
          <cell r="H98" t="str">
            <v/>
          </cell>
          <cell r="I98" t="str">
            <v/>
          </cell>
          <cell r="K98" t="str">
            <v/>
          </cell>
          <cell r="L98" t="str">
            <v/>
          </cell>
          <cell r="M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G99" t="str">
            <v/>
          </cell>
          <cell r="H99" t="str">
            <v/>
          </cell>
          <cell r="I99" t="str">
            <v/>
          </cell>
          <cell r="K99" t="str">
            <v/>
          </cell>
          <cell r="L99" t="str">
            <v/>
          </cell>
          <cell r="M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G100" t="str">
            <v/>
          </cell>
          <cell r="H100" t="str">
            <v/>
          </cell>
          <cell r="I100" t="str">
            <v/>
          </cell>
          <cell r="K100" t="str">
            <v/>
          </cell>
          <cell r="L100" t="str">
            <v/>
          </cell>
          <cell r="M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G101" t="str">
            <v/>
          </cell>
          <cell r="H101" t="str">
            <v/>
          </cell>
          <cell r="I101" t="str">
            <v/>
          </cell>
          <cell r="K101" t="str">
            <v/>
          </cell>
          <cell r="L101" t="str">
            <v/>
          </cell>
          <cell r="M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G102" t="str">
            <v/>
          </cell>
          <cell r="H102" t="str">
            <v/>
          </cell>
          <cell r="I102" t="str">
            <v/>
          </cell>
          <cell r="K102" t="str">
            <v/>
          </cell>
          <cell r="L102" t="str">
            <v/>
          </cell>
          <cell r="M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G103" t="str">
            <v/>
          </cell>
          <cell r="H103" t="str">
            <v/>
          </cell>
          <cell r="I103" t="str">
            <v/>
          </cell>
          <cell r="K103" t="str">
            <v/>
          </cell>
          <cell r="L103" t="str">
            <v/>
          </cell>
          <cell r="M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G104" t="str">
            <v/>
          </cell>
          <cell r="H104" t="str">
            <v/>
          </cell>
          <cell r="I104" t="str">
            <v/>
          </cell>
          <cell r="K104" t="str">
            <v/>
          </cell>
          <cell r="L104" t="str">
            <v/>
          </cell>
          <cell r="M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G105" t="str">
            <v/>
          </cell>
          <cell r="H105" t="str">
            <v/>
          </cell>
          <cell r="I105" t="str">
            <v/>
          </cell>
          <cell r="K105" t="str">
            <v/>
          </cell>
          <cell r="L105" t="str">
            <v/>
          </cell>
          <cell r="M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G106" t="str">
            <v/>
          </cell>
          <cell r="H106" t="str">
            <v/>
          </cell>
          <cell r="I106" t="str">
            <v/>
          </cell>
          <cell r="K106" t="str">
            <v/>
          </cell>
          <cell r="L106" t="str">
            <v/>
          </cell>
          <cell r="M106" t="str">
            <v/>
          </cell>
        </row>
      </sheetData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VNT"/>
    </sheetNames>
    <definedNames>
      <definedName name="[Cluster Main].Qui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MOS"/>
      <sheetName val="Tooling"/>
      <sheetName val="Gauging"/>
      <sheetName val="KPC-M"/>
      <sheetName val="Mfg equipment_TPM"/>
      <sheetName val="Action follow up"/>
    </sheetNames>
    <sheetDataSet>
      <sheetData sheetId="0"/>
      <sheetData sheetId="1">
        <row r="18">
          <cell r="L18">
            <v>5</v>
          </cell>
          <cell r="M18">
            <v>10</v>
          </cell>
          <cell r="N18">
            <v>50</v>
          </cell>
        </row>
        <row r="19">
          <cell r="L19" t="str">
            <v>Y</v>
          </cell>
          <cell r="M19">
            <v>206</v>
          </cell>
          <cell r="N19">
            <v>330</v>
          </cell>
          <cell r="O19">
            <v>0.62424242424242427</v>
          </cell>
        </row>
      </sheetData>
      <sheetData sheetId="2">
        <row r="16">
          <cell r="L16" t="str">
            <v>X</v>
          </cell>
          <cell r="M16">
            <v>136</v>
          </cell>
          <cell r="N16">
            <v>350</v>
          </cell>
          <cell r="O16">
            <v>0.38857142857142857</v>
          </cell>
        </row>
        <row r="17">
          <cell r="L17" t="str">
            <v>Y</v>
          </cell>
          <cell r="M17">
            <v>136</v>
          </cell>
          <cell r="N17">
            <v>350</v>
          </cell>
          <cell r="O17">
            <v>0.38857142857142857</v>
          </cell>
        </row>
      </sheetData>
      <sheetData sheetId="3">
        <row r="15">
          <cell r="L15" t="str">
            <v>X</v>
          </cell>
          <cell r="M15">
            <v>188</v>
          </cell>
          <cell r="N15">
            <v>310</v>
          </cell>
          <cell r="O15">
            <v>0.6064516129032258</v>
          </cell>
        </row>
        <row r="16">
          <cell r="L16" t="str">
            <v>Y</v>
          </cell>
          <cell r="M16">
            <v>188</v>
          </cell>
          <cell r="N16">
            <v>310</v>
          </cell>
          <cell r="O16">
            <v>0.6064516129032258</v>
          </cell>
        </row>
      </sheetData>
      <sheetData sheetId="4">
        <row r="12">
          <cell r="L12" t="str">
            <v>X</v>
          </cell>
          <cell r="M12">
            <v>63</v>
          </cell>
          <cell r="N12">
            <v>225</v>
          </cell>
          <cell r="O12">
            <v>0.28000000000000003</v>
          </cell>
        </row>
        <row r="13">
          <cell r="L13" t="str">
            <v>Y</v>
          </cell>
          <cell r="M13">
            <v>63</v>
          </cell>
          <cell r="N13">
            <v>225</v>
          </cell>
          <cell r="O13">
            <v>0.28000000000000003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Input Sheet"/>
      <sheetName val="B - Cover &amp; index"/>
      <sheetName val="1 - Drawing"/>
      <sheetName val="2 - SPD-SMD-SI Sheets"/>
      <sheetName val="3 - PO"/>
      <sheetName val="4 - DFMEA"/>
      <sheetName val="5 - Process Flow"/>
      <sheetName val="6 - PFMEA Master"/>
      <sheetName val="Sévérité"/>
      <sheetName val="OCC"/>
      <sheetName val="Detect"/>
      <sheetName val="7 - Process Control Plan"/>
      <sheetName val="8 - PRS"/>
      <sheetName val="9 - Initial Process Studies"/>
      <sheetName val="10 - MSA"/>
      <sheetName val="Corr Instr."/>
      <sheetName val="Correlation"/>
      <sheetName val="R &amp; R Instr."/>
      <sheetName val="Gauge R_R"/>
      <sheetName val="Correc_Action"/>
      <sheetName val="Range"/>
      <sheetName val="DATA"/>
      <sheetName val="CMM instruction R_R"/>
      <sheetName val="CMM True Position"/>
      <sheetName val="CMM 1 Sided Tolerance"/>
      <sheetName val="CMM 2 Sided Tolerance"/>
      <sheetName val="R&amp;R"/>
      <sheetName val="11 - ESA"/>
      <sheetName val="12 - Dimensional Report"/>
      <sheetName val="13 - PVT"/>
      <sheetName val="14 - Spec. process &amp; NDT"/>
      <sheetName val="15 - Matl Cert"/>
      <sheetName val="16 - Raw Mat. approval"/>
      <sheetName val="17 - Part Marking"/>
      <sheetName val="18 - Packaging"/>
      <sheetName val="19 - Form 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3">
          <cell r="S53" t="str">
            <v>Short study (2 operators X 3 rounds X 5 parts)</v>
          </cell>
        </row>
        <row r="54">
          <cell r="S54" t="str">
            <v>Long study  (3 operators X 3 rounds X 10 parts)</v>
          </cell>
        </row>
        <row r="55">
          <cell r="S55" t="str">
            <v>CMM program no fixture no clamping (1 operator X 1 part X 10 times</v>
          </cell>
        </row>
        <row r="56">
          <cell r="S56" t="str">
            <v>CMM program with fixture/clamping (2 operators X 1 part X 10 times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8">
          <cell r="B18" t="str">
            <v>KPC-D</v>
          </cell>
        </row>
        <row r="19">
          <cell r="B19" t="str">
            <v>KPC-M</v>
          </cell>
        </row>
      </sheetData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Revision Record"/>
      <sheetName val="Cover"/>
      <sheetName val="Milestone 1 - Define Process"/>
      <sheetName val="M1 - Eng KPC &amp; KPC-M Select"/>
      <sheetName val="M1 - Process List"/>
      <sheetName val="M1 - Impact Maturity Ch"/>
      <sheetName val="M1 - CTQ Prcss Selection"/>
      <sheetName val="M1 - Prcss Reviews"/>
      <sheetName val="M1 - Form Team"/>
      <sheetName val="M1 - R &amp; A"/>
      <sheetName val="Milestone 2 - Ch. Prcss"/>
      <sheetName val="M2 - Process Flow Map"/>
      <sheetName val="M2 - SIPOC"/>
      <sheetName val="M2 - PFMEA"/>
      <sheetName val="M2 - Attribute Gage St."/>
      <sheetName val="M2 - Destructive GageR&amp;R"/>
      <sheetName val="M2 - GageR&amp;R"/>
      <sheetName val="MII - R &amp; A"/>
      <sheetName val="Milestone 3 - Optimize Process"/>
      <sheetName val="M3 - Action Item List"/>
      <sheetName val="M3 - DPM Calculation"/>
      <sheetName val="M3 - Cpk Calculation"/>
      <sheetName val="MSIII - R &amp; A "/>
      <sheetName val="Milestone 4 - Certify Process"/>
      <sheetName val="M4 - Control Plan"/>
      <sheetName val="MSIV - R &amp; A "/>
      <sheetName val="M4 - Certify Process"/>
    </sheetNames>
    <sheetDataSet>
      <sheetData sheetId="0"/>
      <sheetData sheetId="1"/>
      <sheetData sheetId="2"/>
      <sheetData sheetId="3"/>
      <sheetData sheetId="4">
        <row r="6">
          <cell r="AM6" t="str">
            <v>H</v>
          </cell>
        </row>
        <row r="7">
          <cell r="AM7" t="str">
            <v>M</v>
          </cell>
        </row>
        <row r="8">
          <cell r="AM8" t="str">
            <v>L</v>
          </cell>
        </row>
        <row r="9">
          <cell r="AM9" t="str">
            <v>-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ommon Info Page"/>
      <sheetName val=" Control Plan"/>
      <sheetName val="fmea"/>
      <sheetName val="Process Flow "/>
      <sheetName val="Warrant"/>
    </sheetNames>
    <sheetDataSet>
      <sheetData sheetId="0">
        <row r="1">
          <cell r="A1" t="str">
            <v>Customer:</v>
          </cell>
          <cell r="B1" t="str">
            <v>Cust. Name</v>
          </cell>
        </row>
        <row r="3">
          <cell r="A3" t="str">
            <v>Customer Part Number:</v>
          </cell>
          <cell r="B3" t="str">
            <v>Cust. Part #</v>
          </cell>
        </row>
        <row r="5">
          <cell r="A5" t="str">
            <v>DJ Part Number:</v>
          </cell>
          <cell r="B5" t="str">
            <v>DJ Part #</v>
          </cell>
        </row>
        <row r="7">
          <cell r="A7" t="str">
            <v>Part Name:</v>
          </cell>
          <cell r="B7" t="str">
            <v>part name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tatus"/>
      <sheetName val="Reason on Hold"/>
      <sheetName val="Total Verified Findings"/>
      <sheetName val="Chart-Risk Factor-# of Findings"/>
      <sheetName val="Chart - Total Risk Pareto"/>
      <sheetName val="FMEA"/>
      <sheetName val="Definitions"/>
    </sheetNames>
    <sheetDataSet>
      <sheetData sheetId="0"/>
      <sheetData sheetId="1"/>
      <sheetData sheetId="2">
        <row r="7">
          <cell r="AD7" t="str">
            <v>Rec Insp</v>
          </cell>
        </row>
        <row r="8">
          <cell r="AD8" t="str">
            <v>Prelim Insp</v>
          </cell>
        </row>
        <row r="9">
          <cell r="AD9" t="str">
            <v>Clean-Chem</v>
          </cell>
        </row>
        <row r="10">
          <cell r="AD10" t="str">
            <v>Clean-Blast</v>
          </cell>
        </row>
        <row r="11">
          <cell r="AD11" t="str">
            <v>Strip</v>
          </cell>
        </row>
        <row r="12">
          <cell r="AD12" t="str">
            <v>NDT</v>
          </cell>
        </row>
        <row r="13">
          <cell r="AD13" t="str">
            <v>Grind</v>
          </cell>
        </row>
        <row r="14">
          <cell r="AD14" t="str">
            <v>Machine</v>
          </cell>
        </row>
        <row r="15">
          <cell r="AD15" t="str">
            <v>InProc Insp</v>
          </cell>
        </row>
        <row r="16">
          <cell r="AD16" t="str">
            <v>Blend</v>
          </cell>
        </row>
        <row r="17">
          <cell r="AD17" t="str">
            <v>Polish</v>
          </cell>
        </row>
        <row r="18">
          <cell r="AD18" t="str">
            <v>Plasma</v>
          </cell>
        </row>
        <row r="19">
          <cell r="AD19" t="str">
            <v>Coat</v>
          </cell>
        </row>
        <row r="20">
          <cell r="AD20" t="str">
            <v>Weld</v>
          </cell>
        </row>
        <row r="21">
          <cell r="AD21" t="str">
            <v>Test</v>
          </cell>
        </row>
        <row r="22">
          <cell r="AD22" t="str">
            <v>Heat Treat</v>
          </cell>
        </row>
        <row r="23">
          <cell r="AD23" t="str">
            <v>Assy</v>
          </cell>
        </row>
        <row r="24">
          <cell r="AD24" t="str">
            <v>Dis-Assy</v>
          </cell>
        </row>
        <row r="25">
          <cell r="AD25" t="str">
            <v>Shotpeen</v>
          </cell>
        </row>
        <row r="26">
          <cell r="AD26" t="str">
            <v>Plate</v>
          </cell>
        </row>
        <row r="27">
          <cell r="AD27" t="str">
            <v>Final Insp</v>
          </cell>
        </row>
        <row r="28">
          <cell r="AD28" t="str">
            <v>Shipping</v>
          </cell>
        </row>
      </sheetData>
      <sheetData sheetId="3" refreshError="1"/>
      <sheetData sheetId="4" refreshError="1"/>
      <sheetData sheetId="5">
        <row r="5">
          <cell r="B5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ED6-395C-4CB7-9F51-5485ED1ABE0D}">
  <sheetPr>
    <tabColor theme="0" tint="-0.499984740745262"/>
    <pageSetUpPr fitToPage="1"/>
  </sheetPr>
  <dimension ref="A1:S487"/>
  <sheetViews>
    <sheetView showGridLines="0" tabSelected="1" view="pageBreakPreview" zoomScale="70" zoomScaleNormal="115" zoomScaleSheetLayoutView="70" workbookViewId="0">
      <selection activeCell="C3" sqref="C3"/>
    </sheetView>
  </sheetViews>
  <sheetFormatPr defaultRowHeight="12.75"/>
  <cols>
    <col min="1" max="1" width="10" style="5" customWidth="1"/>
    <col min="2" max="2" width="15.5" style="5" customWidth="1"/>
    <col min="3" max="4" width="14.625" style="5" customWidth="1"/>
    <col min="5" max="5" width="8.625" style="5" customWidth="1"/>
    <col min="6" max="6" width="8.75" style="5" customWidth="1"/>
    <col min="7" max="9" width="14.625" style="5" customWidth="1"/>
    <col min="10" max="10" width="9.625" style="5" customWidth="1"/>
    <col min="11" max="11" width="8.625" style="5" customWidth="1"/>
    <col min="12" max="12" width="15.375" style="5" customWidth="1"/>
    <col min="13" max="13" width="14.125" style="5" customWidth="1"/>
    <col min="14" max="14" width="13" style="5" customWidth="1"/>
    <col min="15" max="15" width="8.625" style="5" customWidth="1"/>
    <col min="16" max="16384" width="9" style="5"/>
  </cols>
  <sheetData>
    <row r="1" spans="1:15" s="1" customFormat="1" ht="19.5" customHeight="1">
      <c r="A1" s="287" t="s">
        <v>131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</row>
    <row r="2" spans="1:15" ht="15.75" customHeight="1">
      <c r="A2" s="6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.75" customHeight="1">
      <c r="A3" s="6" t="s">
        <v>1</v>
      </c>
      <c r="B3" s="3"/>
      <c r="C3" s="211" t="s">
        <v>138</v>
      </c>
      <c r="D3" s="212" t="s">
        <v>139</v>
      </c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s="146" customFormat="1" ht="15.75" customHeight="1">
      <c r="A4" s="144" t="s">
        <v>136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52"/>
    </row>
    <row r="5" spans="1:15" s="155" customFormat="1" ht="15.75" customHeight="1">
      <c r="A5" s="144" t="s">
        <v>128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15" s="155" customFormat="1" ht="17.25" customHeight="1">
      <c r="A6" s="144" t="s">
        <v>140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1:15" s="155" customFormat="1" ht="17.25" customHeight="1">
      <c r="A7" s="144" t="s">
        <v>141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1:15" s="155" customFormat="1" ht="15.75" customHeight="1">
      <c r="A8" s="144" t="s">
        <v>124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5" s="155" customFormat="1" ht="15.75" customHeight="1">
      <c r="A9" s="144" t="s">
        <v>125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</row>
    <row r="10" spans="1:15" s="14" customFormat="1" ht="8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ht="15" customHeight="1">
      <c r="A11" s="15"/>
      <c r="B11" s="158"/>
      <c r="C11" s="124" t="s">
        <v>2</v>
      </c>
      <c r="D11" s="282"/>
      <c r="E11" s="286"/>
      <c r="F11" s="158"/>
      <c r="G11" s="124" t="s">
        <v>5</v>
      </c>
      <c r="H11" s="282"/>
      <c r="I11" s="283"/>
      <c r="J11" s="158"/>
      <c r="K11" s="159" t="s">
        <v>12</v>
      </c>
      <c r="L11" s="282"/>
      <c r="M11" s="283"/>
      <c r="N11" s="3"/>
      <c r="O11" s="4"/>
    </row>
    <row r="12" spans="1:15" ht="15" customHeight="1">
      <c r="A12" s="15"/>
      <c r="B12" s="3"/>
      <c r="C12" s="16" t="s">
        <v>4</v>
      </c>
      <c r="D12" s="282"/>
      <c r="E12" s="286"/>
      <c r="F12" s="3"/>
      <c r="G12" s="16" t="s">
        <v>7</v>
      </c>
      <c r="H12" s="282"/>
      <c r="I12" s="283"/>
      <c r="J12" s="3"/>
      <c r="K12" s="17" t="s">
        <v>3</v>
      </c>
      <c r="L12" s="282"/>
      <c r="M12" s="283"/>
      <c r="N12" s="3"/>
      <c r="O12" s="4"/>
    </row>
    <row r="13" spans="1:15" ht="15" customHeight="1">
      <c r="A13" s="15"/>
      <c r="B13" s="3"/>
      <c r="C13" s="16" t="s">
        <v>6</v>
      </c>
      <c r="D13" s="282"/>
      <c r="E13" s="286"/>
      <c r="F13" s="3"/>
      <c r="G13" s="16" t="s">
        <v>9</v>
      </c>
      <c r="H13" s="282"/>
      <c r="I13" s="283"/>
      <c r="J13" s="3"/>
      <c r="K13" s="17" t="s">
        <v>11</v>
      </c>
      <c r="L13" s="282"/>
      <c r="M13" s="283"/>
      <c r="N13" s="213"/>
      <c r="O13" s="214"/>
    </row>
    <row r="14" spans="1:15" ht="15" customHeight="1">
      <c r="A14" s="15"/>
      <c r="B14" s="3"/>
      <c r="C14" s="16" t="s">
        <v>8</v>
      </c>
      <c r="D14" s="282"/>
      <c r="E14" s="286"/>
      <c r="F14" s="3"/>
      <c r="G14" s="16" t="s">
        <v>134</v>
      </c>
      <c r="H14" s="284"/>
      <c r="I14" s="285"/>
      <c r="J14" s="3"/>
      <c r="K14" s="17" t="s">
        <v>71</v>
      </c>
      <c r="L14" s="282"/>
      <c r="M14" s="283"/>
      <c r="N14" s="290" t="s">
        <v>126</v>
      </c>
      <c r="O14" s="291"/>
    </row>
    <row r="15" spans="1:15" ht="15" customHeight="1">
      <c r="A15" s="15"/>
      <c r="B15" s="3"/>
      <c r="C15" s="16" t="s">
        <v>10</v>
      </c>
      <c r="D15" s="282"/>
      <c r="E15" s="286"/>
      <c r="F15" s="3"/>
      <c r="G15" s="112" t="s">
        <v>82</v>
      </c>
      <c r="H15" s="284"/>
      <c r="I15" s="285"/>
      <c r="J15" s="3"/>
      <c r="K15" s="17" t="s">
        <v>72</v>
      </c>
      <c r="L15" s="282"/>
      <c r="M15" s="283"/>
      <c r="N15" s="290" t="s">
        <v>126</v>
      </c>
      <c r="O15" s="291"/>
    </row>
    <row r="16" spans="1:15" ht="15" customHeight="1">
      <c r="A16" s="15"/>
      <c r="B16" s="18"/>
      <c r="C16" s="19" t="s">
        <v>98</v>
      </c>
      <c r="D16" s="282"/>
      <c r="E16" s="283"/>
      <c r="F16" s="18"/>
      <c r="G16" s="19" t="s">
        <v>135</v>
      </c>
      <c r="H16" s="284"/>
      <c r="I16" s="285"/>
      <c r="J16" s="18"/>
      <c r="K16" s="20" t="s">
        <v>73</v>
      </c>
      <c r="L16" s="282"/>
      <c r="M16" s="283"/>
      <c r="N16" s="290" t="s">
        <v>127</v>
      </c>
      <c r="O16" s="291"/>
    </row>
    <row r="17" spans="1:15" s="14" customFormat="1" ht="8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92"/>
      <c r="O17" s="293"/>
    </row>
    <row r="18" spans="1:15" s="146" customFormat="1" ht="15" customHeight="1">
      <c r="A18" s="156" t="s">
        <v>13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215"/>
      <c r="O18" s="216"/>
    </row>
    <row r="19" spans="1:15" s="146" customFormat="1" ht="15" customHeight="1">
      <c r="A19" s="145" t="s">
        <v>129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52"/>
    </row>
    <row r="20" spans="1:15" s="146" customFormat="1" ht="15" customHeight="1">
      <c r="A20" s="145" t="s">
        <v>130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52"/>
    </row>
    <row r="21" spans="1:15" s="146" customFormat="1" ht="15" customHeight="1">
      <c r="A21" s="145" t="s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52"/>
    </row>
    <row r="22" spans="1:15" ht="13.5" thickBo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5" s="10" customFormat="1" ht="15" customHeight="1" thickBot="1">
      <c r="A23" s="160"/>
      <c r="B23" s="161" t="s">
        <v>75</v>
      </c>
      <c r="C23" s="271">
        <f>L14</f>
        <v>0</v>
      </c>
      <c r="D23" s="271"/>
      <c r="E23" s="272"/>
      <c r="F23" s="160"/>
      <c r="G23" s="161" t="s">
        <v>74</v>
      </c>
      <c r="H23" s="271">
        <f>L15</f>
        <v>0</v>
      </c>
      <c r="I23" s="271"/>
      <c r="J23" s="272"/>
      <c r="K23" s="160"/>
      <c r="L23" s="162" t="s">
        <v>76</v>
      </c>
      <c r="M23" s="273">
        <f>L16</f>
        <v>0</v>
      </c>
      <c r="N23" s="271"/>
      <c r="O23" s="272"/>
    </row>
    <row r="24" spans="1:15" s="10" customFormat="1" ht="15" customHeight="1" thickBot="1">
      <c r="A24" s="76" t="s">
        <v>16</v>
      </c>
      <c r="B24" s="82" t="s">
        <v>17</v>
      </c>
      <c r="C24" s="163"/>
      <c r="D24" s="83"/>
      <c r="E24" s="84"/>
      <c r="F24" s="76" t="s">
        <v>16</v>
      </c>
      <c r="G24" s="82" t="s">
        <v>17</v>
      </c>
      <c r="H24" s="163"/>
      <c r="I24" s="83"/>
      <c r="J24" s="164"/>
      <c r="K24" s="120" t="s">
        <v>16</v>
      </c>
      <c r="L24" s="163" t="s">
        <v>17</v>
      </c>
      <c r="M24" s="163"/>
      <c r="N24" s="83"/>
      <c r="O24" s="165"/>
    </row>
    <row r="25" spans="1:15" s="10" customFormat="1" ht="15" customHeight="1" thickBot="1">
      <c r="A25" s="86" t="s">
        <v>18</v>
      </c>
      <c r="B25" s="87">
        <v>1</v>
      </c>
      <c r="C25" s="205">
        <v>2</v>
      </c>
      <c r="D25" s="88">
        <v>3</v>
      </c>
      <c r="E25" s="89" t="s">
        <v>64</v>
      </c>
      <c r="F25" s="86" t="s">
        <v>18</v>
      </c>
      <c r="G25" s="87">
        <v>1</v>
      </c>
      <c r="H25" s="205">
        <v>2</v>
      </c>
      <c r="I25" s="88">
        <v>3</v>
      </c>
      <c r="J25" s="95" t="s">
        <v>64</v>
      </c>
      <c r="K25" s="189" t="s">
        <v>18</v>
      </c>
      <c r="L25" s="205">
        <v>1</v>
      </c>
      <c r="M25" s="205">
        <v>2</v>
      </c>
      <c r="N25" s="88">
        <v>3</v>
      </c>
      <c r="O25" s="95" t="s">
        <v>64</v>
      </c>
    </row>
    <row r="26" spans="1:15" s="10" customFormat="1" ht="15" customHeight="1">
      <c r="A26" s="79">
        <v>1</v>
      </c>
      <c r="B26" s="91"/>
      <c r="C26" s="92"/>
      <c r="D26" s="190"/>
      <c r="E26" s="108" t="str">
        <f t="shared" ref="E26:E35" si="0">IF(COUNT(B26)=1,ABS((MAX(B26:D26))-(MIN(B26:D26)))," ")</f>
        <v xml:space="preserve"> </v>
      </c>
      <c r="F26" s="79">
        <v>1</v>
      </c>
      <c r="G26" s="96"/>
      <c r="H26" s="97"/>
      <c r="I26" s="191"/>
      <c r="J26" s="108" t="str">
        <f t="shared" ref="J26:J35" si="1">IF(COUNT(G26)=1,ABS((MAX(G26:I26))-(MIN(G26:I26)))," ")</f>
        <v xml:space="preserve"> </v>
      </c>
      <c r="K26" s="79">
        <v>1</v>
      </c>
      <c r="L26" s="192"/>
      <c r="M26" s="191"/>
      <c r="N26" s="191"/>
      <c r="O26" s="108" t="str">
        <f t="shared" ref="O26:O35" si="2">IF(COUNT(L26)=1,ABS((MAX(L26:N26))-(MIN(L26:N26)))," ")</f>
        <v xml:space="preserve"> </v>
      </c>
    </row>
    <row r="27" spans="1:15" s="10" customFormat="1" ht="15" customHeight="1">
      <c r="A27" s="77">
        <v>2</v>
      </c>
      <c r="B27" s="85"/>
      <c r="C27" s="72"/>
      <c r="D27" s="186"/>
      <c r="E27" s="109" t="str">
        <f t="shared" si="0"/>
        <v xml:space="preserve"> </v>
      </c>
      <c r="F27" s="77">
        <v>2</v>
      </c>
      <c r="G27" s="94"/>
      <c r="H27" s="73"/>
      <c r="I27" s="187"/>
      <c r="J27" s="109" t="str">
        <f t="shared" si="1"/>
        <v xml:space="preserve"> </v>
      </c>
      <c r="K27" s="77">
        <v>2</v>
      </c>
      <c r="L27" s="188"/>
      <c r="M27" s="187"/>
      <c r="N27" s="187"/>
      <c r="O27" s="109" t="str">
        <f t="shared" si="2"/>
        <v xml:space="preserve"> </v>
      </c>
    </row>
    <row r="28" spans="1:15" s="10" customFormat="1" ht="14.25" customHeight="1">
      <c r="A28" s="77">
        <v>3</v>
      </c>
      <c r="B28" s="85"/>
      <c r="C28" s="72"/>
      <c r="D28" s="186"/>
      <c r="E28" s="109" t="str">
        <f t="shared" si="0"/>
        <v xml:space="preserve"> </v>
      </c>
      <c r="F28" s="77">
        <v>3</v>
      </c>
      <c r="G28" s="94"/>
      <c r="H28" s="73"/>
      <c r="I28" s="187"/>
      <c r="J28" s="109" t="str">
        <f t="shared" si="1"/>
        <v xml:space="preserve"> </v>
      </c>
      <c r="K28" s="77">
        <v>3</v>
      </c>
      <c r="L28" s="188"/>
      <c r="M28" s="187"/>
      <c r="N28" s="187"/>
      <c r="O28" s="109" t="str">
        <f t="shared" si="2"/>
        <v xml:space="preserve"> </v>
      </c>
    </row>
    <row r="29" spans="1:15" s="10" customFormat="1" ht="15" customHeight="1">
      <c r="A29" s="77">
        <v>4</v>
      </c>
      <c r="B29" s="85"/>
      <c r="C29" s="72"/>
      <c r="D29" s="186"/>
      <c r="E29" s="109" t="str">
        <f t="shared" si="0"/>
        <v xml:space="preserve"> </v>
      </c>
      <c r="F29" s="77">
        <v>4</v>
      </c>
      <c r="G29" s="94"/>
      <c r="H29" s="73"/>
      <c r="I29" s="187"/>
      <c r="J29" s="109" t="str">
        <f t="shared" si="1"/>
        <v xml:space="preserve"> </v>
      </c>
      <c r="K29" s="77">
        <v>4</v>
      </c>
      <c r="L29" s="188"/>
      <c r="M29" s="187"/>
      <c r="N29" s="187"/>
      <c r="O29" s="109" t="str">
        <f t="shared" si="2"/>
        <v xml:space="preserve"> </v>
      </c>
    </row>
    <row r="30" spans="1:15" s="10" customFormat="1" ht="15" customHeight="1">
      <c r="A30" s="77">
        <v>5</v>
      </c>
      <c r="B30" s="85"/>
      <c r="C30" s="72"/>
      <c r="D30" s="186"/>
      <c r="E30" s="109" t="str">
        <f t="shared" si="0"/>
        <v xml:space="preserve"> </v>
      </c>
      <c r="F30" s="77">
        <v>5</v>
      </c>
      <c r="G30" s="94"/>
      <c r="H30" s="73"/>
      <c r="I30" s="187"/>
      <c r="J30" s="109" t="str">
        <f t="shared" si="1"/>
        <v xml:space="preserve"> </v>
      </c>
      <c r="K30" s="77">
        <v>5</v>
      </c>
      <c r="L30" s="188"/>
      <c r="M30" s="187"/>
      <c r="N30" s="187"/>
      <c r="O30" s="109" t="str">
        <f t="shared" si="2"/>
        <v xml:space="preserve"> </v>
      </c>
    </row>
    <row r="31" spans="1:15" s="10" customFormat="1" ht="15" customHeight="1">
      <c r="A31" s="77">
        <v>6</v>
      </c>
      <c r="B31" s="186"/>
      <c r="C31" s="186"/>
      <c r="D31" s="186"/>
      <c r="E31" s="109" t="str">
        <f t="shared" si="0"/>
        <v xml:space="preserve"> </v>
      </c>
      <c r="F31" s="77">
        <v>6</v>
      </c>
      <c r="G31" s="187"/>
      <c r="H31" s="187"/>
      <c r="I31" s="187"/>
      <c r="J31" s="109" t="str">
        <f t="shared" si="1"/>
        <v xml:space="preserve"> </v>
      </c>
      <c r="K31" s="77">
        <v>6</v>
      </c>
      <c r="L31" s="188"/>
      <c r="M31" s="187"/>
      <c r="N31" s="187"/>
      <c r="O31" s="109" t="str">
        <f t="shared" si="2"/>
        <v xml:space="preserve"> </v>
      </c>
    </row>
    <row r="32" spans="1:15" s="10" customFormat="1" ht="15" customHeight="1">
      <c r="A32" s="77">
        <v>7</v>
      </c>
      <c r="B32" s="186"/>
      <c r="C32" s="186"/>
      <c r="D32" s="186"/>
      <c r="E32" s="109" t="str">
        <f t="shared" si="0"/>
        <v xml:space="preserve"> </v>
      </c>
      <c r="F32" s="77">
        <v>7</v>
      </c>
      <c r="G32" s="187"/>
      <c r="H32" s="187"/>
      <c r="I32" s="187"/>
      <c r="J32" s="109" t="str">
        <f t="shared" si="1"/>
        <v xml:space="preserve"> </v>
      </c>
      <c r="K32" s="77">
        <v>7</v>
      </c>
      <c r="L32" s="188"/>
      <c r="M32" s="187"/>
      <c r="N32" s="187"/>
      <c r="O32" s="109" t="str">
        <f t="shared" si="2"/>
        <v xml:space="preserve"> </v>
      </c>
    </row>
    <row r="33" spans="1:15" s="10" customFormat="1" ht="15" customHeight="1">
      <c r="A33" s="77">
        <v>8</v>
      </c>
      <c r="B33" s="186"/>
      <c r="C33" s="186"/>
      <c r="D33" s="186"/>
      <c r="E33" s="109" t="str">
        <f t="shared" si="0"/>
        <v xml:space="preserve"> </v>
      </c>
      <c r="F33" s="77">
        <v>8</v>
      </c>
      <c r="G33" s="187"/>
      <c r="H33" s="187"/>
      <c r="I33" s="187"/>
      <c r="J33" s="109" t="str">
        <f t="shared" si="1"/>
        <v xml:space="preserve"> </v>
      </c>
      <c r="K33" s="77">
        <v>8</v>
      </c>
      <c r="L33" s="188"/>
      <c r="M33" s="187"/>
      <c r="N33" s="187"/>
      <c r="O33" s="109" t="str">
        <f t="shared" si="2"/>
        <v xml:space="preserve"> </v>
      </c>
    </row>
    <row r="34" spans="1:15" s="10" customFormat="1" ht="15" customHeight="1">
      <c r="A34" s="77">
        <v>9</v>
      </c>
      <c r="B34" s="186"/>
      <c r="C34" s="186"/>
      <c r="D34" s="186"/>
      <c r="E34" s="109" t="str">
        <f t="shared" si="0"/>
        <v xml:space="preserve"> </v>
      </c>
      <c r="F34" s="77">
        <v>9</v>
      </c>
      <c r="G34" s="187"/>
      <c r="H34" s="187"/>
      <c r="I34" s="187"/>
      <c r="J34" s="109" t="str">
        <f t="shared" si="1"/>
        <v xml:space="preserve"> </v>
      </c>
      <c r="K34" s="77">
        <v>9</v>
      </c>
      <c r="L34" s="188"/>
      <c r="M34" s="187"/>
      <c r="N34" s="187"/>
      <c r="O34" s="109" t="str">
        <f t="shared" si="2"/>
        <v xml:space="preserve"> </v>
      </c>
    </row>
    <row r="35" spans="1:15" s="10" customFormat="1" ht="15" customHeight="1" thickBot="1">
      <c r="A35" s="93">
        <v>10</v>
      </c>
      <c r="B35" s="193"/>
      <c r="C35" s="194"/>
      <c r="D35" s="194"/>
      <c r="E35" s="105" t="str">
        <f t="shared" si="0"/>
        <v xml:space="preserve"> </v>
      </c>
      <c r="F35" s="93">
        <v>10</v>
      </c>
      <c r="G35" s="195"/>
      <c r="H35" s="195"/>
      <c r="I35" s="195"/>
      <c r="J35" s="105" t="str">
        <f t="shared" si="1"/>
        <v xml:space="preserve"> </v>
      </c>
      <c r="K35" s="93">
        <v>10</v>
      </c>
      <c r="L35" s="196"/>
      <c r="M35" s="195"/>
      <c r="N35" s="218"/>
      <c r="O35" s="217" t="str">
        <f t="shared" si="2"/>
        <v xml:space="preserve"> </v>
      </c>
    </row>
    <row r="36" spans="1:15" s="10" customFormat="1" ht="15" customHeight="1">
      <c r="A36" s="90" t="s">
        <v>19</v>
      </c>
      <c r="B36" s="98" t="str">
        <f>IF(COUNT(B26)=1,SUM(B26:B35)," ")</f>
        <v xml:space="preserve"> </v>
      </c>
      <c r="C36" s="99" t="str">
        <f>IF(COUNT(C26)=1,SUM(C26:C35)," ")</f>
        <v xml:space="preserve"> </v>
      </c>
      <c r="D36" s="99" t="str">
        <f>IF(COUNT(D26)=1,SUM(D26:D35)," ")</f>
        <v xml:space="preserve"> </v>
      </c>
      <c r="E36" s="100" t="str">
        <f>IF(COUNT(E26)=1,SUM(E26:E35)," ")</f>
        <v xml:space="preserve"> </v>
      </c>
      <c r="F36" s="101" t="s">
        <v>19</v>
      </c>
      <c r="G36" s="98" t="str">
        <f>IF(COUNT(G26)=1,SUM(G26:G35)," ")</f>
        <v xml:space="preserve"> </v>
      </c>
      <c r="H36" s="99" t="str">
        <f>IF(COUNT(H26)=1,SUM(H26:H35)," ")</f>
        <v xml:space="preserve"> </v>
      </c>
      <c r="I36" s="99" t="str">
        <f>IF(COUNT(I26)=1,SUM(I26:I35)," ")</f>
        <v xml:space="preserve"> </v>
      </c>
      <c r="J36" s="99" t="str">
        <f>IF(COUNT(J26)=1,SUM(J26:J35)," ")</f>
        <v xml:space="preserve"> </v>
      </c>
      <c r="K36" s="101" t="s">
        <v>19</v>
      </c>
      <c r="L36" s="102" t="str">
        <f>IF(COUNT(L26)=1,SUM(L26:L35)," ")</f>
        <v xml:space="preserve"> </v>
      </c>
      <c r="M36" s="99" t="str">
        <f>IF(COUNT(M26)=1,SUM(M26:M35)," ")</f>
        <v xml:space="preserve"> </v>
      </c>
      <c r="N36" s="99" t="str">
        <f>IF(COUNT(N26)=1,SUM(N26:N35)," ")</f>
        <v xml:space="preserve"> </v>
      </c>
      <c r="O36" s="100" t="str">
        <f>IF(COUNT(O26)=1,SUM(O26:O35)," ")</f>
        <v xml:space="preserve"> </v>
      </c>
    </row>
    <row r="37" spans="1:15" s="10" customFormat="1" ht="15" customHeight="1" thickBot="1">
      <c r="A37" s="78" t="s">
        <v>65</v>
      </c>
      <c r="B37" s="103" t="str">
        <f>IF(COUNT(B26)=1,AVERAGE(B26:B35)," ")</f>
        <v xml:space="preserve"> </v>
      </c>
      <c r="C37" s="104" t="str">
        <f>IF(COUNT(C26)=1,AVERAGE(C26:C35)," ")</f>
        <v xml:space="preserve"> </v>
      </c>
      <c r="D37" s="104" t="str">
        <f>IF(COUNT(D26)=1,AVERAGE(D26:D35)," ")</f>
        <v xml:space="preserve"> </v>
      </c>
      <c r="E37" s="105" t="str">
        <f>IF(COUNT(E26)=1,AVERAGE(E26:E35)," ")</f>
        <v xml:space="preserve"> </v>
      </c>
      <c r="F37" s="106" t="s">
        <v>65</v>
      </c>
      <c r="G37" s="103" t="str">
        <f>IF(COUNT(G26)=1,AVERAGE(G26:G35)," ")</f>
        <v xml:space="preserve"> </v>
      </c>
      <c r="H37" s="104" t="str">
        <f>IF(COUNT(H26)=1,AVERAGE(H26:H35)," ")</f>
        <v xml:space="preserve"> </v>
      </c>
      <c r="I37" s="104" t="str">
        <f>IF(COUNT(I26)=1,AVERAGE(I26:I35)," ")</f>
        <v xml:space="preserve"> </v>
      </c>
      <c r="J37" s="104" t="str">
        <f>IF(COUNT(J26)=1,AVERAGE(J26:J35)," ")</f>
        <v xml:space="preserve"> </v>
      </c>
      <c r="K37" s="106" t="s">
        <v>65</v>
      </c>
      <c r="L37" s="107" t="str">
        <f>IF(COUNT(L26)=1,AVERAGE(L26:L35)," ")</f>
        <v xml:space="preserve"> </v>
      </c>
      <c r="M37" s="104" t="str">
        <f>IF(COUNT(M26)=1,AVERAGE(M26:M35)," ")</f>
        <v xml:space="preserve"> </v>
      </c>
      <c r="N37" s="104" t="str">
        <f>IF(COUNT(N26)=1,AVERAGE(N26:N35)," ")</f>
        <v xml:space="preserve"> </v>
      </c>
      <c r="O37" s="105" t="str">
        <f>IF(COUNT(O26)=1,AVERAGE(O26:O35)," ")</f>
        <v xml:space="preserve"> </v>
      </c>
    </row>
    <row r="38" spans="1:15" s="10" customFormat="1" ht="15" customHeight="1">
      <c r="A38" s="7"/>
      <c r="B38" s="80" t="s">
        <v>60</v>
      </c>
      <c r="C38" s="80" t="s">
        <v>61</v>
      </c>
      <c r="D38" s="80" t="s">
        <v>62</v>
      </c>
      <c r="E38" s="81" t="s">
        <v>63</v>
      </c>
      <c r="F38" s="7"/>
      <c r="G38" s="80" t="s">
        <v>60</v>
      </c>
      <c r="H38" s="80" t="s">
        <v>61</v>
      </c>
      <c r="I38" s="80" t="s">
        <v>62</v>
      </c>
      <c r="J38" s="80" t="s">
        <v>66</v>
      </c>
      <c r="K38" s="7"/>
      <c r="L38" s="80" t="s">
        <v>60</v>
      </c>
      <c r="M38" s="80" t="s">
        <v>61</v>
      </c>
      <c r="N38" s="80" t="s">
        <v>62</v>
      </c>
      <c r="O38" s="81" t="s">
        <v>67</v>
      </c>
    </row>
    <row r="39" spans="1:15" s="10" customFormat="1" ht="15" customHeight="1">
      <c r="A39" s="7"/>
      <c r="B39" s="8"/>
      <c r="C39" s="8"/>
      <c r="D39" s="8"/>
      <c r="E39" s="9"/>
      <c r="F39" s="7"/>
      <c r="G39" s="8"/>
      <c r="H39" s="8"/>
      <c r="I39" s="8"/>
      <c r="J39" s="9"/>
      <c r="K39" s="7"/>
      <c r="L39" s="8"/>
      <c r="M39" s="8"/>
      <c r="N39" s="8"/>
      <c r="O39" s="9"/>
    </row>
    <row r="40" spans="1:15" s="10" customFormat="1" ht="15" customHeight="1">
      <c r="A40" s="7"/>
      <c r="B40" s="16" t="s">
        <v>20</v>
      </c>
      <c r="C40" s="22" t="s">
        <v>21</v>
      </c>
      <c r="D40" s="22"/>
      <c r="E40" s="68"/>
      <c r="F40" s="7"/>
      <c r="G40" s="16" t="s">
        <v>22</v>
      </c>
      <c r="H40" s="22" t="s">
        <v>21</v>
      </c>
      <c r="I40" s="22"/>
      <c r="J40" s="68"/>
      <c r="K40" s="7"/>
      <c r="L40" s="16" t="s">
        <v>23</v>
      </c>
      <c r="M40" s="22" t="s">
        <v>21</v>
      </c>
      <c r="N40" s="22"/>
      <c r="O40" s="68"/>
    </row>
    <row r="41" spans="1:15" s="10" customFormat="1" ht="15" customHeight="1">
      <c r="A41" s="7"/>
      <c r="B41" s="8"/>
      <c r="C41" s="23" t="s">
        <v>17</v>
      </c>
      <c r="D41" s="23"/>
      <c r="E41" s="74"/>
      <c r="F41" s="7"/>
      <c r="G41" s="8"/>
      <c r="H41" s="23" t="s">
        <v>17</v>
      </c>
      <c r="I41" s="23"/>
      <c r="J41" s="74"/>
      <c r="K41" s="7"/>
      <c r="L41" s="8"/>
      <c r="M41" s="23" t="s">
        <v>17</v>
      </c>
      <c r="N41" s="23"/>
      <c r="O41" s="74"/>
    </row>
    <row r="42" spans="1:15" s="10" customFormat="1" ht="15" customHeight="1">
      <c r="A42" s="7"/>
      <c r="B42" s="8"/>
      <c r="C42" s="8"/>
      <c r="D42" s="8"/>
      <c r="E42" s="9"/>
      <c r="F42" s="7"/>
      <c r="G42" s="8"/>
      <c r="H42" s="8"/>
      <c r="I42" s="8"/>
      <c r="J42" s="9"/>
      <c r="K42" s="7"/>
      <c r="L42" s="8"/>
      <c r="M42" s="8"/>
      <c r="N42" s="8"/>
      <c r="O42" s="9"/>
    </row>
    <row r="43" spans="1:15" s="10" customFormat="1" ht="15" thickBot="1">
      <c r="A43" s="69"/>
      <c r="B43" s="75" t="s">
        <v>68</v>
      </c>
      <c r="C43" s="139" t="str">
        <f>IF(COUNT(B37)=1,AVERAGE(B37:D37)," ")</f>
        <v xml:space="preserve"> </v>
      </c>
      <c r="D43" s="140"/>
      <c r="E43" s="71"/>
      <c r="F43" s="69"/>
      <c r="G43" s="75" t="s">
        <v>69</v>
      </c>
      <c r="H43" s="139" t="str">
        <f>IF(COUNT(G37)=1,AVERAGE(G37:I37)," ")</f>
        <v xml:space="preserve"> </v>
      </c>
      <c r="I43" s="140"/>
      <c r="J43" s="71"/>
      <c r="K43" s="69"/>
      <c r="L43" s="75" t="s">
        <v>70</v>
      </c>
      <c r="M43" s="139" t="str">
        <f>IF(COUNT(L37)=1,AVERAGE(L37:N37)," ")</f>
        <v xml:space="preserve"> </v>
      </c>
      <c r="N43" s="140"/>
      <c r="O43" s="71"/>
    </row>
    <row r="44" spans="1:15" ht="9" customHeight="1" thickBot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8"/>
    </row>
    <row r="45" spans="1:15" ht="15" customHeight="1">
      <c r="A45" s="274" t="s">
        <v>24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6"/>
    </row>
    <row r="46" spans="1:15" ht="13.5" thickBot="1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9"/>
    </row>
    <row r="47" spans="1:15" ht="13.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ht="15.75">
      <c r="A48" s="110" t="s">
        <v>77</v>
      </c>
      <c r="B48" s="280" t="s">
        <v>25</v>
      </c>
      <c r="C48" s="280"/>
      <c r="D48" s="203" t="s">
        <v>26</v>
      </c>
      <c r="E48" s="281" t="e">
        <f>IF(COUNT(O37)=1,(E37+J37+O37),(E37+J37))</f>
        <v>#VALUE!</v>
      </c>
      <c r="F48" s="281"/>
      <c r="G48" s="198" t="s">
        <v>26</v>
      </c>
      <c r="H48" s="138" t="e">
        <f>E48/E49</f>
        <v>#VALUE!</v>
      </c>
      <c r="I48" s="27"/>
      <c r="J48" s="3"/>
      <c r="K48" s="3"/>
      <c r="L48" s="3"/>
      <c r="M48" s="3"/>
      <c r="N48" s="3"/>
      <c r="O48" s="4"/>
    </row>
    <row r="49" spans="1:15" ht="15" customHeight="1">
      <c r="A49" s="6"/>
      <c r="B49" s="264" t="s">
        <v>27</v>
      </c>
      <c r="C49" s="264"/>
      <c r="D49" s="3"/>
      <c r="E49" s="260">
        <f>IF((L16&gt;="a"),3,2)</f>
        <v>2</v>
      </c>
      <c r="F49" s="260"/>
      <c r="G49" s="3"/>
      <c r="H49" s="3"/>
      <c r="I49" s="3"/>
      <c r="J49" s="3"/>
      <c r="K49" s="3"/>
      <c r="L49" s="3"/>
      <c r="M49" s="3"/>
      <c r="N49" s="3"/>
      <c r="O49" s="4"/>
    </row>
    <row r="50" spans="1:15" ht="12.75" customHeight="1">
      <c r="A50" s="6"/>
      <c r="B50" s="3"/>
      <c r="C50" s="3"/>
      <c r="D50" s="3"/>
      <c r="E50" s="3"/>
      <c r="F50" s="203"/>
      <c r="G50" s="3"/>
      <c r="H50" s="3"/>
      <c r="I50" s="3"/>
      <c r="J50" s="3"/>
      <c r="K50" s="3"/>
      <c r="L50" s="3"/>
      <c r="M50" s="3"/>
      <c r="N50" s="3"/>
      <c r="O50" s="4"/>
    </row>
    <row r="51" spans="1:15" ht="15" customHeight="1">
      <c r="A51" s="110" t="s">
        <v>78</v>
      </c>
      <c r="B51" s="27" t="s">
        <v>28</v>
      </c>
      <c r="C51" s="27"/>
      <c r="D51" s="27"/>
      <c r="E51" s="3">
        <f>IF((COUNT(B26:D26)=2),G122,G123)</f>
        <v>2.5739999999999998</v>
      </c>
      <c r="F51" s="203" t="s">
        <v>29</v>
      </c>
      <c r="G51" s="32" t="e">
        <f>H48</f>
        <v>#VALUE!</v>
      </c>
      <c r="H51" s="30"/>
      <c r="I51" s="31" t="s">
        <v>26</v>
      </c>
      <c r="J51" s="267" t="e">
        <f>E51*G51</f>
        <v>#VALUE!</v>
      </c>
      <c r="K51" s="268"/>
      <c r="L51" s="111" t="s">
        <v>137</v>
      </c>
      <c r="M51" s="3"/>
      <c r="N51" s="3"/>
      <c r="O51" s="4"/>
    </row>
    <row r="52" spans="1:15" ht="11.25" customHeight="1">
      <c r="A52" s="28"/>
      <c r="B52" s="27"/>
      <c r="C52" s="27"/>
      <c r="D52" s="27"/>
      <c r="E52" s="3"/>
      <c r="F52" s="203"/>
      <c r="G52" s="32"/>
      <c r="H52" s="30"/>
      <c r="I52" s="31"/>
      <c r="J52" s="33"/>
      <c r="K52" s="27"/>
      <c r="L52" s="3"/>
      <c r="M52" s="3"/>
      <c r="N52" s="3"/>
      <c r="O52" s="4"/>
    </row>
    <row r="53" spans="1:15" ht="15" customHeight="1" thickBot="1">
      <c r="A53" s="34" t="s">
        <v>79</v>
      </c>
      <c r="B53" s="25"/>
      <c r="C53" s="25"/>
      <c r="D53" s="25"/>
      <c r="E53" s="35"/>
      <c r="F53" s="36"/>
      <c r="G53" s="37"/>
      <c r="H53" s="38"/>
      <c r="I53" s="39"/>
      <c r="J53" s="40"/>
      <c r="K53" s="25"/>
      <c r="L53" s="35"/>
      <c r="M53" s="35"/>
      <c r="N53" s="35"/>
      <c r="O53" s="26"/>
    </row>
    <row r="54" spans="1:15" ht="15" customHeight="1">
      <c r="A54" s="246" t="s">
        <v>112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8"/>
    </row>
    <row r="55" spans="1:15" ht="15" customHeight="1" thickBot="1">
      <c r="A55" s="249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1"/>
    </row>
    <row r="56" spans="1:15" ht="15" customHeight="1">
      <c r="A56" s="169" t="s">
        <v>86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8"/>
    </row>
    <row r="57" spans="1:15" ht="12.7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</row>
    <row r="58" spans="1:15" ht="15" customHeight="1">
      <c r="A58" s="180" t="s">
        <v>80</v>
      </c>
      <c r="B58" s="23" t="s">
        <v>30</v>
      </c>
      <c r="C58" s="27"/>
      <c r="D58" s="32" t="e">
        <f>H48</f>
        <v>#VALUE!</v>
      </c>
      <c r="E58" s="27"/>
      <c r="F58" s="198" t="s">
        <v>31</v>
      </c>
      <c r="G58" s="32">
        <f>IF((COUNT(B26:D26)=2),H122,H123)</f>
        <v>1.6930000000000001</v>
      </c>
      <c r="H58" s="27"/>
      <c r="I58" s="31" t="s">
        <v>26</v>
      </c>
      <c r="J58" s="267" t="e">
        <f>D58/G58</f>
        <v>#VALUE!</v>
      </c>
      <c r="K58" s="268"/>
      <c r="L58" s="3"/>
      <c r="M58" s="3"/>
      <c r="N58" s="3"/>
      <c r="O58" s="4"/>
    </row>
    <row r="59" spans="1:15" ht="11.2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</row>
    <row r="60" spans="1:15" ht="15" customHeight="1">
      <c r="A60" s="42" t="s">
        <v>81</v>
      </c>
      <c r="B60" s="3"/>
      <c r="C60" s="3"/>
      <c r="D60" s="3"/>
      <c r="E60" s="3"/>
      <c r="F60" s="3"/>
      <c r="G60" s="3"/>
      <c r="H60" s="3"/>
      <c r="I60" s="3"/>
      <c r="J60" s="43" t="s">
        <v>97</v>
      </c>
      <c r="K60" s="3"/>
      <c r="L60" s="122" t="e">
        <f>J58</f>
        <v>#VALUE!</v>
      </c>
      <c r="M60" s="3" t="s">
        <v>83</v>
      </c>
      <c r="N60" s="138" t="e">
        <f>J58*6</f>
        <v>#VALUE!</v>
      </c>
      <c r="O60" s="4"/>
    </row>
    <row r="61" spans="1:15" ht="10.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</row>
    <row r="62" spans="1:15" ht="15" customHeight="1">
      <c r="A62" s="2" t="s">
        <v>102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</row>
    <row r="63" spans="1:15" ht="12.75" customHeight="1" thickBo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</row>
    <row r="64" spans="1:15" ht="14.25" customHeight="1">
      <c r="A64" s="237" t="s">
        <v>85</v>
      </c>
      <c r="B64" s="238"/>
      <c r="C64" s="114" t="s">
        <v>84</v>
      </c>
      <c r="D64" s="22"/>
      <c r="E64" s="206" t="s">
        <v>26</v>
      </c>
      <c r="F64" s="113" t="e">
        <f>J58*6</f>
        <v>#VALUE!</v>
      </c>
      <c r="G64" s="44"/>
      <c r="H64" s="198" t="s">
        <v>26</v>
      </c>
      <c r="I64" s="253" t="e">
        <f>F64/F65</f>
        <v>#VALUE!</v>
      </c>
      <c r="J64" s="254"/>
      <c r="K64" s="3"/>
      <c r="L64" s="46"/>
      <c r="M64" s="3"/>
      <c r="N64" s="3"/>
      <c r="O64" s="4"/>
    </row>
    <row r="65" spans="1:15" ht="14.25" customHeight="1" thickBot="1">
      <c r="A65" s="237"/>
      <c r="B65" s="238"/>
      <c r="C65" s="23" t="s">
        <v>32</v>
      </c>
      <c r="D65" s="23"/>
      <c r="E65" s="206"/>
      <c r="F65" s="32">
        <f>(H14-H16)</f>
        <v>0</v>
      </c>
      <c r="G65" s="41"/>
      <c r="H65" s="198"/>
      <c r="I65" s="255"/>
      <c r="J65" s="256"/>
      <c r="K65" s="3"/>
      <c r="L65" s="46"/>
      <c r="M65" s="3"/>
      <c r="N65" s="3"/>
      <c r="O65" s="4"/>
    </row>
    <row r="66" spans="1:15" ht="12.75" customHeight="1" thickBot="1">
      <c r="A66" s="24"/>
      <c r="B66" s="35"/>
      <c r="C66" s="70"/>
      <c r="D66" s="25"/>
      <c r="E66" s="35"/>
      <c r="F66" s="35"/>
      <c r="G66" s="179"/>
      <c r="H66" s="35"/>
      <c r="I66" s="35"/>
      <c r="J66" s="35"/>
      <c r="K66" s="35"/>
      <c r="L66" s="35"/>
      <c r="M66" s="35"/>
      <c r="N66" s="35"/>
      <c r="O66" s="26"/>
    </row>
    <row r="67" spans="1:15" ht="15" customHeight="1">
      <c r="A67" s="169" t="s">
        <v>87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8"/>
    </row>
    <row r="68" spans="1:15" ht="11.2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1:15" ht="15" customHeight="1">
      <c r="A69" s="110" t="s">
        <v>88</v>
      </c>
      <c r="B69" s="27" t="s">
        <v>33</v>
      </c>
      <c r="C69" s="27"/>
      <c r="D69" s="27"/>
      <c r="E69" s="27"/>
      <c r="F69" s="27"/>
      <c r="G69" s="201">
        <f>MAX(C43,H43,M43)</f>
        <v>0</v>
      </c>
      <c r="H69" s="269" t="s">
        <v>34</v>
      </c>
      <c r="I69" s="269"/>
      <c r="J69" s="261">
        <f>MIN(C43,H43,M43)</f>
        <v>0</v>
      </c>
      <c r="K69" s="261"/>
      <c r="L69" s="200" t="s">
        <v>26</v>
      </c>
      <c r="M69" s="138">
        <f>G69-J69</f>
        <v>0</v>
      </c>
      <c r="N69" s="27"/>
      <c r="O69" s="4"/>
    </row>
    <row r="70" spans="1:15" ht="10.5" customHeight="1">
      <c r="A70" s="6"/>
      <c r="B70" s="3"/>
      <c r="C70" s="3"/>
      <c r="D70" s="31"/>
      <c r="E70" s="3"/>
      <c r="F70" s="3"/>
      <c r="G70" s="3"/>
      <c r="H70" s="47"/>
      <c r="I70" s="47"/>
      <c r="J70" s="47"/>
      <c r="K70" s="47"/>
      <c r="L70" s="47"/>
      <c r="M70" s="47"/>
      <c r="N70" s="3"/>
      <c r="O70" s="4"/>
    </row>
    <row r="71" spans="1:15" ht="15.75">
      <c r="A71" s="180" t="s">
        <v>90</v>
      </c>
      <c r="B71" s="23" t="s">
        <v>35</v>
      </c>
      <c r="C71" s="27"/>
      <c r="D71" s="32">
        <f>M69</f>
        <v>0</v>
      </c>
      <c r="E71" s="29"/>
      <c r="F71" s="198" t="s">
        <v>31</v>
      </c>
      <c r="G71" s="33">
        <f>IF((COUNTA(L14:L16)=2),I122,I123)</f>
        <v>1.9119999999999999</v>
      </c>
      <c r="H71" s="41"/>
      <c r="I71" s="48" t="s">
        <v>26</v>
      </c>
      <c r="J71" s="267">
        <f>D71/G71</f>
        <v>0</v>
      </c>
      <c r="K71" s="268"/>
      <c r="L71" s="3"/>
      <c r="M71" s="3"/>
      <c r="N71" s="3"/>
      <c r="O71" s="4"/>
    </row>
    <row r="72" spans="1:15" ht="7.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</row>
    <row r="73" spans="1:15" ht="15.75">
      <c r="A73" s="49" t="s">
        <v>89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270" t="s">
        <v>36</v>
      </c>
      <c r="M73" s="270"/>
      <c r="N73" s="115">
        <f>COUNT(B26:B35)</f>
        <v>0</v>
      </c>
      <c r="O73" s="4"/>
    </row>
    <row r="74" spans="1:15" ht="1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270" t="s">
        <v>37</v>
      </c>
      <c r="M74" s="270"/>
      <c r="N74" s="115">
        <f>COUNT(B26:D26)</f>
        <v>0</v>
      </c>
      <c r="O74" s="4"/>
    </row>
    <row r="75" spans="1:15" ht="15" customHeight="1">
      <c r="A75" s="2" t="s">
        <v>103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17" t="s">
        <v>91</v>
      </c>
      <c r="N75" s="116">
        <f>IF((COUNTA(L14:L16)=2),I122,I123)</f>
        <v>1.9119999999999999</v>
      </c>
      <c r="O75" s="4"/>
    </row>
    <row r="76" spans="1:15" ht="11.2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</row>
    <row r="77" spans="1:15" ht="15" customHeight="1">
      <c r="A77" s="118"/>
      <c r="B77" s="3"/>
      <c r="C77" s="3"/>
      <c r="D77" s="3"/>
      <c r="E77" s="3"/>
      <c r="F77" s="3"/>
      <c r="G77" s="3"/>
      <c r="H77" s="266" t="s">
        <v>95</v>
      </c>
      <c r="I77" s="266"/>
      <c r="J77" s="245" t="s">
        <v>92</v>
      </c>
      <c r="K77" s="245"/>
      <c r="L77" s="245"/>
      <c r="M77" s="245"/>
      <c r="N77" s="138" t="e">
        <f>IF(((N60^2/(N73*N74))&lt;(M69*(6/N75))^2),SQRT((M69*(6/N75))^2 - (N60^2/(N73*N74))),(SQRT((M69*(6/N75))^2)))</f>
        <v>#VALUE!</v>
      </c>
      <c r="O77" s="4"/>
    </row>
    <row r="78" spans="1:15" ht="6" customHeight="1" thickBot="1">
      <c r="A78" s="6"/>
      <c r="B78" s="3"/>
      <c r="C78" s="3"/>
      <c r="D78" s="3"/>
      <c r="E78" s="3"/>
      <c r="F78" s="198"/>
      <c r="G78" s="3"/>
      <c r="H78" s="45"/>
      <c r="I78" s="3"/>
      <c r="J78" s="3"/>
      <c r="K78" s="3"/>
      <c r="L78" s="3"/>
      <c r="M78" s="3"/>
      <c r="N78" s="3"/>
      <c r="O78" s="4"/>
    </row>
    <row r="79" spans="1:15" ht="14.25" customHeight="1">
      <c r="A79" s="237" t="s">
        <v>93</v>
      </c>
      <c r="B79" s="238"/>
      <c r="C79" s="263" t="s">
        <v>94</v>
      </c>
      <c r="D79" s="263"/>
      <c r="E79" s="206" t="s">
        <v>26</v>
      </c>
      <c r="F79" s="113" t="e">
        <f>N77</f>
        <v>#VALUE!</v>
      </c>
      <c r="G79" s="119"/>
      <c r="H79" s="3"/>
      <c r="I79" s="253" t="e">
        <f>F79/F80</f>
        <v>#VALUE!</v>
      </c>
      <c r="J79" s="254"/>
      <c r="K79" s="121"/>
      <c r="L79" s="3"/>
      <c r="M79" s="3"/>
      <c r="N79" s="3"/>
      <c r="O79" s="4"/>
    </row>
    <row r="80" spans="1:15" ht="12.75" customHeight="1" thickBot="1">
      <c r="A80" s="237"/>
      <c r="B80" s="238"/>
      <c r="C80" s="264" t="s">
        <v>32</v>
      </c>
      <c r="D80" s="264"/>
      <c r="E80" s="3"/>
      <c r="F80" s="32">
        <f>(H14-H16)</f>
        <v>0</v>
      </c>
      <c r="G80" s="41"/>
      <c r="H80" s="3"/>
      <c r="I80" s="255"/>
      <c r="J80" s="256"/>
      <c r="K80" s="121"/>
      <c r="L80" s="3"/>
      <c r="M80" s="3"/>
      <c r="N80" s="3"/>
      <c r="O80" s="4"/>
    </row>
    <row r="81" spans="1:15" ht="13.5" thickBot="1">
      <c r="A81" s="2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6"/>
    </row>
    <row r="82" spans="1:15" ht="15" customHeight="1">
      <c r="A82" s="169" t="s">
        <v>38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8"/>
    </row>
    <row r="83" spans="1:15" ht="15" customHeight="1">
      <c r="A83" s="6"/>
      <c r="B83" s="3"/>
      <c r="C83" s="3"/>
      <c r="D83" s="3"/>
      <c r="E83" s="3"/>
      <c r="F83" s="3"/>
      <c r="G83" s="3"/>
      <c r="H83" s="3"/>
      <c r="I83" s="265" t="s">
        <v>101</v>
      </c>
      <c r="J83" s="265"/>
      <c r="K83" s="3"/>
      <c r="L83" s="3"/>
      <c r="M83" s="3"/>
      <c r="N83" s="3"/>
      <c r="O83" s="4"/>
    </row>
    <row r="84" spans="1:15" ht="18" customHeight="1">
      <c r="A84" s="180" t="s">
        <v>96</v>
      </c>
      <c r="B84" s="260" t="s">
        <v>39</v>
      </c>
      <c r="C84" s="260"/>
      <c r="D84" s="261">
        <f>J71</f>
        <v>0</v>
      </c>
      <c r="E84" s="261"/>
      <c r="F84" s="200" t="s">
        <v>40</v>
      </c>
      <c r="G84" s="123" t="e">
        <f>J58</f>
        <v>#VALUE!</v>
      </c>
      <c r="H84" s="200" t="s">
        <v>26</v>
      </c>
      <c r="I84" s="262" t="e">
        <f>SQRT((D84^2)+(G84^2))</f>
        <v>#VALUE!</v>
      </c>
      <c r="J84" s="262"/>
      <c r="K84" s="252" t="s">
        <v>132</v>
      </c>
      <c r="L84" s="252"/>
      <c r="M84" s="252"/>
      <c r="N84" s="252"/>
      <c r="O84" s="4"/>
    </row>
    <row r="85" spans="1:15" ht="7.5" customHeight="1">
      <c r="A85" s="6"/>
      <c r="B85" s="3"/>
      <c r="C85" s="3"/>
      <c r="D85" s="3"/>
      <c r="E85" s="3"/>
      <c r="F85" s="3"/>
      <c r="G85" s="3"/>
      <c r="H85" s="3"/>
      <c r="I85" s="262"/>
      <c r="J85" s="262"/>
      <c r="K85" s="252"/>
      <c r="L85" s="252"/>
      <c r="M85" s="252"/>
      <c r="N85" s="252"/>
      <c r="O85" s="4"/>
    </row>
    <row r="86" spans="1:15" ht="15" customHeight="1">
      <c r="A86" s="2" t="s">
        <v>104</v>
      </c>
      <c r="B86" s="3"/>
      <c r="C86" s="3"/>
      <c r="D86" s="3"/>
      <c r="E86" s="52"/>
      <c r="F86" s="203"/>
      <c r="G86" s="52"/>
      <c r="H86" s="3"/>
      <c r="I86" s="3"/>
      <c r="J86" s="3"/>
      <c r="K86" s="252"/>
      <c r="L86" s="252"/>
      <c r="M86" s="252"/>
      <c r="N86" s="252"/>
      <c r="O86" s="67"/>
    </row>
    <row r="87" spans="1:15" ht="15" customHeight="1" thickBot="1">
      <c r="A87" s="6"/>
      <c r="B87" s="3"/>
      <c r="C87" s="3"/>
      <c r="D87" s="3"/>
      <c r="E87" s="3"/>
      <c r="F87" s="3"/>
      <c r="G87" s="3"/>
      <c r="H87" s="3"/>
      <c r="I87" s="3"/>
      <c r="J87" s="66"/>
      <c r="K87" s="252"/>
      <c r="L87" s="252"/>
      <c r="M87" s="252"/>
      <c r="N87" s="252"/>
      <c r="O87" s="67"/>
    </row>
    <row r="88" spans="1:15" ht="15" customHeight="1">
      <c r="A88" s="237" t="s">
        <v>99</v>
      </c>
      <c r="B88" s="238"/>
      <c r="C88" s="114" t="s">
        <v>100</v>
      </c>
      <c r="D88" s="21"/>
      <c r="E88" s="198" t="s">
        <v>26</v>
      </c>
      <c r="F88" s="119" t="e">
        <f>I84*6</f>
        <v>#VALUE!</v>
      </c>
      <c r="G88" s="202"/>
      <c r="H88" s="198" t="s">
        <v>26</v>
      </c>
      <c r="I88" s="253" t="e">
        <f>F88/F89</f>
        <v>#VALUE!</v>
      </c>
      <c r="J88" s="254"/>
      <c r="K88" s="3"/>
      <c r="L88" s="66"/>
      <c r="M88" s="66"/>
      <c r="N88" s="66"/>
      <c r="O88" s="67"/>
    </row>
    <row r="89" spans="1:15" ht="15" customHeight="1" thickBot="1">
      <c r="A89" s="237"/>
      <c r="B89" s="238"/>
      <c r="C89" s="27" t="s">
        <v>32</v>
      </c>
      <c r="D89" s="27"/>
      <c r="E89" s="3"/>
      <c r="F89" s="32">
        <f>(H14-H16)</f>
        <v>0</v>
      </c>
      <c r="G89" s="27"/>
      <c r="H89" s="3"/>
      <c r="I89" s="255"/>
      <c r="J89" s="256"/>
      <c r="K89" s="3"/>
      <c r="L89" s="66"/>
      <c r="M89" s="66"/>
      <c r="N89" s="66"/>
      <c r="O89" s="67"/>
    </row>
    <row r="90" spans="1:15" ht="14.25" customHeight="1">
      <c r="A90" s="50"/>
      <c r="B90" s="27"/>
      <c r="C90" s="3"/>
      <c r="D90" s="41"/>
      <c r="E90" s="27"/>
      <c r="F90" s="3"/>
      <c r="G90" s="3"/>
      <c r="H90" s="3"/>
      <c r="I90" s="3"/>
      <c r="J90" s="66"/>
      <c r="K90" s="66"/>
      <c r="L90" s="66"/>
      <c r="M90" s="66"/>
      <c r="N90" s="66"/>
      <c r="O90" s="67"/>
    </row>
    <row r="91" spans="1:15" ht="15" customHeight="1">
      <c r="A91" s="2" t="s">
        <v>105</v>
      </c>
      <c r="B91" s="27"/>
      <c r="C91" s="3"/>
      <c r="D91" s="41"/>
      <c r="E91" s="27"/>
      <c r="F91" s="3"/>
      <c r="G91" s="3"/>
      <c r="H91" s="3"/>
      <c r="I91" s="3"/>
      <c r="J91" s="66"/>
      <c r="K91" s="66"/>
      <c r="L91" s="66"/>
      <c r="M91" s="66"/>
      <c r="N91" s="66"/>
      <c r="O91" s="67"/>
    </row>
    <row r="92" spans="1:15" ht="11.25" customHeight="1">
      <c r="A92" s="50"/>
      <c r="B92" s="27"/>
      <c r="C92" s="3"/>
      <c r="D92" s="41"/>
      <c r="E92" s="27"/>
      <c r="F92" s="3"/>
      <c r="G92" s="3"/>
      <c r="H92" s="3"/>
      <c r="I92" s="257" t="s">
        <v>133</v>
      </c>
      <c r="J92" s="257"/>
      <c r="K92" s="257"/>
      <c r="L92" s="257"/>
      <c r="M92" s="257"/>
      <c r="N92" s="257"/>
      <c r="O92" s="67"/>
    </row>
    <row r="93" spans="1:15" ht="15" customHeight="1" thickBot="1">
      <c r="A93" s="6"/>
      <c r="B93" s="3"/>
      <c r="C93" s="241" t="s">
        <v>113</v>
      </c>
      <c r="D93" s="241"/>
      <c r="E93" s="258" t="s">
        <v>26</v>
      </c>
      <c r="F93" s="259"/>
      <c r="G93" s="138" t="e">
        <f>SQRT(N60^2 +N77^2)</f>
        <v>#VALUE!</v>
      </c>
      <c r="H93" s="3"/>
      <c r="I93" s="257"/>
      <c r="J93" s="257"/>
      <c r="K93" s="257"/>
      <c r="L93" s="257"/>
      <c r="M93" s="257"/>
      <c r="N93" s="257"/>
      <c r="O93" s="4"/>
    </row>
    <row r="94" spans="1:15" ht="12" customHeight="1">
      <c r="A94" s="6"/>
      <c r="B94" s="3"/>
      <c r="C94" s="137"/>
      <c r="D94" s="137"/>
      <c r="E94" s="27"/>
      <c r="F94" s="3"/>
      <c r="G94" s="3"/>
      <c r="H94" s="3"/>
      <c r="I94" s="3"/>
      <c r="J94" s="3"/>
      <c r="K94" s="3"/>
      <c r="L94" s="3"/>
      <c r="M94" s="3"/>
      <c r="N94" s="231" t="e">
        <f>(H95*J95)/L95</f>
        <v>#VALUE!</v>
      </c>
      <c r="O94" s="232"/>
    </row>
    <row r="95" spans="1:15" ht="9" customHeight="1">
      <c r="A95" s="237" t="s">
        <v>99</v>
      </c>
      <c r="B95" s="238"/>
      <c r="C95" s="239" t="s">
        <v>41</v>
      </c>
      <c r="D95" s="239"/>
      <c r="E95" s="239"/>
      <c r="F95" s="239"/>
      <c r="G95" s="239"/>
      <c r="H95" s="240" t="e">
        <f>G93</f>
        <v>#VALUE!</v>
      </c>
      <c r="I95" s="241" t="s">
        <v>29</v>
      </c>
      <c r="J95" s="240">
        <f>IF((COUNTA(B26:B35)=5),H124,H125)</f>
        <v>3.0779999999999998</v>
      </c>
      <c r="K95" s="242" t="s">
        <v>31</v>
      </c>
      <c r="L95" s="243">
        <f>6*F103</f>
        <v>0</v>
      </c>
      <c r="M95" s="241" t="s">
        <v>26</v>
      </c>
      <c r="N95" s="233"/>
      <c r="O95" s="234"/>
    </row>
    <row r="96" spans="1:15" ht="9" customHeight="1" thickBot="1">
      <c r="A96" s="237"/>
      <c r="B96" s="238"/>
      <c r="C96" s="239"/>
      <c r="D96" s="239"/>
      <c r="E96" s="239"/>
      <c r="F96" s="239"/>
      <c r="G96" s="239"/>
      <c r="H96" s="240"/>
      <c r="I96" s="241"/>
      <c r="J96" s="240"/>
      <c r="K96" s="242"/>
      <c r="L96" s="243"/>
      <c r="M96" s="241"/>
      <c r="N96" s="235"/>
      <c r="O96" s="236"/>
    </row>
    <row r="97" spans="1:15" ht="15" hidden="1" customHeight="1">
      <c r="A97" s="53"/>
      <c r="B97" s="244" t="s">
        <v>42</v>
      </c>
      <c r="C97" s="244"/>
      <c r="D97" s="244"/>
      <c r="E97" s="244"/>
      <c r="F97" s="244"/>
      <c r="G97" s="3"/>
      <c r="H97" s="3"/>
      <c r="I97" s="3"/>
      <c r="J97" s="3"/>
      <c r="K97" s="3"/>
      <c r="L97" s="3"/>
      <c r="M97" s="3"/>
      <c r="N97" s="3"/>
      <c r="O97" s="67"/>
    </row>
    <row r="98" spans="1:15" ht="15" hidden="1" customHeight="1">
      <c r="A98" s="53"/>
      <c r="B98" s="208" t="s">
        <v>15</v>
      </c>
      <c r="C98" s="208" t="s">
        <v>43</v>
      </c>
      <c r="D98" s="208" t="s">
        <v>44</v>
      </c>
      <c r="E98" s="208" t="s">
        <v>45</v>
      </c>
      <c r="F98" s="208" t="s">
        <v>46</v>
      </c>
      <c r="G98" s="3"/>
      <c r="H98" s="3"/>
      <c r="I98" s="3"/>
      <c r="J98" s="3"/>
      <c r="K98" s="3"/>
      <c r="L98" s="3"/>
      <c r="M98" s="3"/>
      <c r="N98" s="3"/>
      <c r="O98" s="67"/>
    </row>
    <row r="99" spans="1:15" ht="15" hidden="1" customHeight="1">
      <c r="A99" s="53"/>
      <c r="B99" s="208" t="s">
        <v>47</v>
      </c>
      <c r="C99" s="209">
        <f>MAX(B26:B35)-MIN(B26:B35)</f>
        <v>0</v>
      </c>
      <c r="D99" s="209">
        <f>MAX(C26:C35)-MIN(C26:C35)</f>
        <v>0</v>
      </c>
      <c r="E99" s="209" t="str">
        <f>IF(COUNT(D26:D35)&lt;1,"N/A",(MAX(D26:D35)-MIN(D26:D35)))</f>
        <v>N/A</v>
      </c>
      <c r="F99" s="209">
        <f>SUM(C99:E99)</f>
        <v>0</v>
      </c>
      <c r="G99" s="3"/>
      <c r="H99" s="3"/>
      <c r="I99" s="3"/>
      <c r="J99" s="66"/>
      <c r="K99" s="66"/>
      <c r="L99" s="66"/>
      <c r="M99" s="66"/>
      <c r="N99" s="66"/>
      <c r="O99" s="67"/>
    </row>
    <row r="100" spans="1:15" ht="15" hidden="1" customHeight="1">
      <c r="A100" s="53"/>
      <c r="B100" s="208" t="s">
        <v>48</v>
      </c>
      <c r="C100" s="210">
        <f>MAX(G26:G35)-MIN(G26:G35)</f>
        <v>0</v>
      </c>
      <c r="D100" s="210">
        <f>MAX(H26:H35)-MIN(H26:H35)</f>
        <v>0</v>
      </c>
      <c r="E100" s="210" t="str">
        <f>IF(COUNT(I26:I35)&lt;1,"N/A",(MAX(I26:I35)-MIN(I26:I35)))</f>
        <v>N/A</v>
      </c>
      <c r="F100" s="210">
        <f>SUM(C100:E100)</f>
        <v>0</v>
      </c>
      <c r="G100" s="3"/>
      <c r="H100" s="245"/>
      <c r="I100" s="245"/>
      <c r="J100" s="245"/>
      <c r="K100" s="245"/>
      <c r="L100" s="245"/>
      <c r="M100" s="245"/>
      <c r="N100" s="245"/>
      <c r="O100" s="67"/>
    </row>
    <row r="101" spans="1:15" ht="15" hidden="1" customHeight="1">
      <c r="A101" s="53"/>
      <c r="B101" s="208" t="s">
        <v>49</v>
      </c>
      <c r="C101" s="209" t="str">
        <f>IF(COUNT(L26:L35)&lt;1,"N/A",((MAX(L26:L35)-MIN(L26:L35))))</f>
        <v>N/A</v>
      </c>
      <c r="D101" s="209" t="str">
        <f>IF(COUNT(M26:M35)&lt;1,"N/A",((MAX(M26:M35)-MIN(M26:M35))))</f>
        <v>N/A</v>
      </c>
      <c r="E101" s="209" t="str">
        <f>IF(COUNT(N26:N35)&lt;1,"N/A",((MAX(N26:N35)-MIN(N26:N35))))</f>
        <v>N/A</v>
      </c>
      <c r="F101" s="209">
        <f>SUM(C101:E101)</f>
        <v>0</v>
      </c>
      <c r="G101" s="3"/>
      <c r="H101" s="16"/>
      <c r="I101" s="203"/>
      <c r="J101" s="54"/>
      <c r="K101" s="54"/>
      <c r="L101" s="54"/>
      <c r="M101" s="54"/>
      <c r="N101" s="54"/>
      <c r="O101" s="67"/>
    </row>
    <row r="102" spans="1:15" ht="15" hidden="1" customHeight="1">
      <c r="A102" s="50"/>
      <c r="B102" s="207"/>
      <c r="C102" s="66"/>
      <c r="D102" s="66"/>
      <c r="E102" s="55" t="s">
        <v>50</v>
      </c>
      <c r="F102" s="170">
        <f>SUM(F99:F101)</f>
        <v>0</v>
      </c>
      <c r="G102" s="3"/>
      <c r="H102" s="16"/>
      <c r="I102" s="203"/>
      <c r="J102" s="54"/>
      <c r="K102" s="54"/>
      <c r="L102" s="54"/>
      <c r="M102" s="54"/>
      <c r="N102" s="54"/>
      <c r="O102" s="67"/>
    </row>
    <row r="103" spans="1:15" ht="21.75" hidden="1" customHeight="1">
      <c r="A103" s="6"/>
      <c r="B103" s="207"/>
      <c r="C103" s="66"/>
      <c r="D103" s="66"/>
      <c r="E103" s="16" t="s">
        <v>51</v>
      </c>
      <c r="F103" s="157">
        <f>F102/COUNT(C99:E101)</f>
        <v>0</v>
      </c>
      <c r="G103" s="3"/>
      <c r="H103" s="3"/>
      <c r="I103" s="3"/>
      <c r="J103" s="3"/>
      <c r="K103" s="3"/>
      <c r="L103" s="3"/>
      <c r="M103" s="3"/>
      <c r="N103" s="3"/>
      <c r="O103" s="4"/>
    </row>
    <row r="104" spans="1:15" ht="15" customHeight="1" thickBot="1">
      <c r="A104" s="24"/>
      <c r="B104" s="56"/>
      <c r="C104" s="56"/>
      <c r="D104" s="56"/>
      <c r="E104" s="57"/>
      <c r="F104" s="56"/>
      <c r="G104" s="35"/>
      <c r="H104" s="35"/>
      <c r="I104" s="35"/>
      <c r="J104" s="35"/>
      <c r="K104" s="35"/>
      <c r="L104" s="35"/>
      <c r="M104" s="35"/>
      <c r="N104" s="35"/>
      <c r="O104" s="26"/>
    </row>
    <row r="105" spans="1:15" ht="15" customHeight="1">
      <c r="A105" s="246" t="s">
        <v>111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8"/>
    </row>
    <row r="106" spans="1:15" ht="15" customHeight="1" thickBot="1">
      <c r="A106" s="249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1"/>
    </row>
    <row r="107" spans="1:15" s="146" customFormat="1" ht="15" customHeight="1" thickBot="1">
      <c r="A107" s="174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6"/>
    </row>
    <row r="108" spans="1:15" ht="15" customHeight="1">
      <c r="A108" s="58"/>
      <c r="B108" s="166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8"/>
      <c r="N108" s="59"/>
      <c r="O108" s="60"/>
    </row>
    <row r="109" spans="1:15" ht="15" customHeight="1">
      <c r="A109" s="58"/>
      <c r="B109" s="118" t="s">
        <v>115</v>
      </c>
      <c r="C109" s="8"/>
      <c r="D109" s="8"/>
      <c r="E109" s="8"/>
      <c r="F109" s="8"/>
      <c r="G109" s="8"/>
      <c r="H109" s="226" t="e">
        <f>I88</f>
        <v>#VALUE!</v>
      </c>
      <c r="I109" s="227"/>
      <c r="J109" s="230" t="s">
        <v>107</v>
      </c>
      <c r="K109" s="230"/>
      <c r="L109" s="59"/>
      <c r="M109" s="60"/>
      <c r="N109" s="3"/>
      <c r="O109" s="4"/>
    </row>
    <row r="110" spans="1:15" ht="15" customHeight="1">
      <c r="A110" s="58"/>
      <c r="B110" s="7" t="s">
        <v>52</v>
      </c>
      <c r="C110" s="8"/>
      <c r="D110" s="8"/>
      <c r="E110" s="8"/>
      <c r="F110" s="16"/>
      <c r="G110" s="8"/>
      <c r="H110" s="228"/>
      <c r="I110" s="229"/>
      <c r="J110" s="230"/>
      <c r="K110" s="230"/>
      <c r="L110" s="59"/>
      <c r="M110" s="60"/>
      <c r="N110" s="3"/>
      <c r="O110" s="4"/>
    </row>
    <row r="111" spans="1:15" ht="15" customHeight="1">
      <c r="A111" s="58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59"/>
      <c r="M111" s="60"/>
      <c r="N111" s="3"/>
      <c r="O111" s="4"/>
    </row>
    <row r="112" spans="1:15" ht="15" customHeight="1">
      <c r="A112" s="7"/>
      <c r="B112" s="118" t="s">
        <v>116</v>
      </c>
      <c r="C112" s="3"/>
      <c r="D112" s="3"/>
      <c r="E112" s="3"/>
      <c r="F112" s="3"/>
      <c r="G112" s="3"/>
      <c r="H112" s="226" t="e">
        <f>N94</f>
        <v>#VALUE!</v>
      </c>
      <c r="I112" s="227"/>
      <c r="J112" s="230" t="s">
        <v>106</v>
      </c>
      <c r="K112" s="230"/>
      <c r="L112" s="3"/>
      <c r="M112" s="4"/>
      <c r="N112" s="3"/>
      <c r="O112" s="4"/>
    </row>
    <row r="113" spans="1:19" ht="15" customHeight="1">
      <c r="A113" s="7"/>
      <c r="B113" s="7" t="s">
        <v>114</v>
      </c>
      <c r="C113" s="3"/>
      <c r="D113" s="3"/>
      <c r="E113" s="3"/>
      <c r="F113" s="3"/>
      <c r="G113" s="3"/>
      <c r="H113" s="228"/>
      <c r="I113" s="229"/>
      <c r="J113" s="230"/>
      <c r="K113" s="230"/>
      <c r="L113" s="3"/>
      <c r="M113" s="4"/>
      <c r="N113" s="3"/>
      <c r="O113" s="4"/>
    </row>
    <row r="114" spans="1:19" ht="15" customHeight="1">
      <c r="A114" s="7"/>
      <c r="B114" s="7"/>
      <c r="C114" s="3"/>
      <c r="D114" s="3"/>
      <c r="E114" s="3"/>
      <c r="F114" s="3"/>
      <c r="G114" s="3"/>
      <c r="H114" s="143"/>
      <c r="I114" s="143"/>
      <c r="J114" s="199"/>
      <c r="K114" s="199"/>
      <c r="L114" s="3"/>
      <c r="M114" s="4"/>
      <c r="N114" s="3"/>
      <c r="O114" s="4"/>
    </row>
    <row r="115" spans="1:19" ht="15" customHeight="1">
      <c r="A115" s="7"/>
      <c r="B115" s="6"/>
      <c r="C115" s="3"/>
      <c r="D115" s="3"/>
      <c r="E115" s="3"/>
      <c r="F115" s="17"/>
      <c r="G115" s="62"/>
      <c r="H115" s="3"/>
      <c r="I115" s="3"/>
      <c r="J115" s="3"/>
      <c r="K115" s="3"/>
      <c r="L115" s="3"/>
      <c r="M115" s="4"/>
      <c r="N115" s="3"/>
      <c r="O115" s="4"/>
    </row>
    <row r="116" spans="1:19" ht="15" customHeight="1">
      <c r="A116" s="7"/>
      <c r="B116" s="6"/>
      <c r="C116" s="3"/>
      <c r="D116" s="3"/>
      <c r="E116" s="3"/>
      <c r="F116" s="3"/>
      <c r="G116" s="3"/>
      <c r="H116" s="3"/>
      <c r="I116" s="204" t="s">
        <v>121</v>
      </c>
      <c r="J116" s="219" t="s">
        <v>53</v>
      </c>
      <c r="K116" s="219"/>
      <c r="L116" s="141" t="s">
        <v>54</v>
      </c>
      <c r="M116" s="142" t="s">
        <v>55</v>
      </c>
      <c r="N116" s="3"/>
      <c r="O116" s="4"/>
      <c r="P116" s="3"/>
    </row>
    <row r="117" spans="1:19" s="146" customFormat="1" ht="15" customHeight="1">
      <c r="A117" s="144"/>
      <c r="B117" s="145"/>
      <c r="C117" s="121"/>
      <c r="D117" s="121"/>
      <c r="E117" s="121"/>
      <c r="F117" s="121"/>
      <c r="G117" s="121"/>
      <c r="H117" s="121"/>
      <c r="I117" s="149" t="s">
        <v>32</v>
      </c>
      <c r="J117" s="220" t="s">
        <v>123</v>
      </c>
      <c r="K117" s="220"/>
      <c r="L117" s="197" t="s">
        <v>34</v>
      </c>
      <c r="M117" s="150" t="s">
        <v>118</v>
      </c>
      <c r="N117" s="121"/>
      <c r="O117" s="152"/>
      <c r="P117" s="121"/>
      <c r="Q117" s="121"/>
      <c r="R117" s="121"/>
      <c r="S117" s="121"/>
    </row>
    <row r="118" spans="1:19" s="146" customFormat="1" ht="15" customHeight="1">
      <c r="A118" s="144"/>
      <c r="B118" s="145"/>
      <c r="C118" s="121"/>
      <c r="D118" s="121"/>
      <c r="E118" s="121"/>
      <c r="F118" s="121"/>
      <c r="G118" s="121"/>
      <c r="H118" s="121"/>
      <c r="I118" s="149" t="s">
        <v>119</v>
      </c>
      <c r="J118" s="221" t="s">
        <v>122</v>
      </c>
      <c r="K118" s="221"/>
      <c r="L118" s="197" t="s">
        <v>120</v>
      </c>
      <c r="M118" s="150" t="s">
        <v>117</v>
      </c>
      <c r="N118" s="121"/>
      <c r="O118" s="152"/>
      <c r="P118" s="121"/>
      <c r="Q118" s="121"/>
      <c r="R118" s="121"/>
      <c r="S118" s="121"/>
    </row>
    <row r="119" spans="1:19" ht="15" customHeight="1" thickBot="1">
      <c r="A119" s="7"/>
      <c r="B119" s="24"/>
      <c r="C119" s="35"/>
      <c r="D119" s="35"/>
      <c r="E119" s="35"/>
      <c r="F119" s="35"/>
      <c r="G119" s="35"/>
      <c r="H119" s="35"/>
      <c r="I119" s="147"/>
      <c r="J119" s="222"/>
      <c r="K119" s="222"/>
      <c r="L119" s="147"/>
      <c r="M119" s="148"/>
      <c r="N119" s="3"/>
      <c r="O119" s="4"/>
    </row>
    <row r="120" spans="1:19" ht="12.75" customHeight="1" thickBot="1">
      <c r="A120" s="7"/>
      <c r="B120" s="3"/>
      <c r="C120" s="3"/>
      <c r="D120" s="3"/>
      <c r="E120" s="3"/>
      <c r="F120" s="43"/>
      <c r="G120" s="43"/>
      <c r="H120" s="43"/>
      <c r="I120" s="43"/>
      <c r="J120" s="3"/>
      <c r="K120" s="3"/>
      <c r="L120" s="3"/>
      <c r="M120" s="3"/>
      <c r="N120" s="3"/>
      <c r="O120" s="4"/>
    </row>
    <row r="121" spans="1:19" ht="13.5" customHeight="1" thickBot="1">
      <c r="A121" s="7"/>
      <c r="B121" s="3" t="s">
        <v>56</v>
      </c>
      <c r="C121" s="3"/>
      <c r="D121" s="3"/>
      <c r="E121" s="3"/>
      <c r="F121" s="133" t="s">
        <v>57</v>
      </c>
      <c r="G121" s="131" t="s">
        <v>108</v>
      </c>
      <c r="H121" s="129" t="s">
        <v>109</v>
      </c>
      <c r="I121" s="130" t="s">
        <v>110</v>
      </c>
      <c r="J121" s="3"/>
      <c r="K121" s="3"/>
      <c r="L121" s="3"/>
      <c r="M121" s="3"/>
      <c r="N121" s="3"/>
      <c r="O121" s="4"/>
    </row>
    <row r="122" spans="1:19" ht="13.5" customHeight="1">
      <c r="A122" s="7"/>
      <c r="B122" s="3"/>
      <c r="C122" s="3"/>
      <c r="D122" s="3"/>
      <c r="E122" s="3"/>
      <c r="F122" s="134">
        <v>2</v>
      </c>
      <c r="G122" s="151">
        <v>3.2669999999999999</v>
      </c>
      <c r="H122" s="128">
        <v>1.1279999999999999</v>
      </c>
      <c r="I122" s="177">
        <v>1.4139999999999999</v>
      </c>
      <c r="J122" s="3"/>
      <c r="K122" s="3"/>
      <c r="L122" s="3"/>
      <c r="M122" s="3"/>
      <c r="N122" s="3"/>
      <c r="O122" s="4"/>
    </row>
    <row r="123" spans="1:19" ht="13.5" customHeight="1">
      <c r="A123" s="7"/>
      <c r="B123" s="3"/>
      <c r="C123" s="3"/>
      <c r="D123" s="3"/>
      <c r="E123" s="3"/>
      <c r="F123" s="135">
        <v>3</v>
      </c>
      <c r="G123" s="171">
        <v>2.5739999999999998</v>
      </c>
      <c r="H123" s="172">
        <v>1.6930000000000001</v>
      </c>
      <c r="I123" s="178">
        <v>1.9119999999999999</v>
      </c>
      <c r="J123" s="3"/>
      <c r="K123" s="3"/>
      <c r="L123" s="3"/>
      <c r="M123" s="3"/>
      <c r="N123" s="3"/>
      <c r="O123" s="4"/>
    </row>
    <row r="124" spans="1:19" ht="13.5" customHeight="1">
      <c r="A124" s="6"/>
      <c r="B124" s="3"/>
      <c r="C124" s="3"/>
      <c r="D124" s="3"/>
      <c r="E124" s="3"/>
      <c r="F124" s="135">
        <v>5</v>
      </c>
      <c r="G124" s="173"/>
      <c r="H124" s="172">
        <v>2.3260000000000001</v>
      </c>
      <c r="I124" s="125"/>
      <c r="J124" s="3"/>
      <c r="K124" s="3"/>
      <c r="L124" s="3"/>
      <c r="M124" s="3"/>
      <c r="N124" s="3"/>
      <c r="O124" s="4"/>
    </row>
    <row r="125" spans="1:19" ht="13.5" customHeight="1" thickBot="1">
      <c r="A125" s="6"/>
      <c r="B125" s="3"/>
      <c r="C125" s="3"/>
      <c r="D125" s="3"/>
      <c r="E125" s="3"/>
      <c r="F125" s="136">
        <v>10</v>
      </c>
      <c r="G125" s="132"/>
      <c r="H125" s="126">
        <v>3.0779999999999998</v>
      </c>
      <c r="I125" s="127"/>
      <c r="J125" s="3"/>
      <c r="K125" s="3"/>
      <c r="L125" s="3"/>
      <c r="M125" s="3"/>
      <c r="N125" s="3"/>
      <c r="O125" s="4"/>
    </row>
    <row r="126" spans="1:19" ht="12" customHeight="1">
      <c r="A126" s="63" t="s">
        <v>58</v>
      </c>
      <c r="B126" s="64"/>
      <c r="C126" s="64"/>
      <c r="D126" s="64"/>
      <c r="E126" s="65"/>
      <c r="F126" s="3"/>
      <c r="G126" s="3"/>
      <c r="H126" s="3"/>
      <c r="I126" s="3"/>
      <c r="J126" s="3"/>
      <c r="K126" s="3"/>
      <c r="L126" s="3"/>
      <c r="M126" s="3"/>
      <c r="N126" s="3"/>
      <c r="O126" s="4"/>
    </row>
    <row r="127" spans="1:19" ht="29.25" customHeight="1">
      <c r="A127" s="223" t="s">
        <v>59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5"/>
    </row>
    <row r="128" spans="1:19" ht="15" customHeight="1" thickBot="1">
      <c r="A128" s="6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</row>
    <row r="129" spans="1:19" ht="15" customHeight="1">
      <c r="A129" s="185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</row>
    <row r="130" spans="1:19" ht="15" customHeight="1">
      <c r="A130" s="5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9" ht="15" customHeight="1">
      <c r="A131" s="5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9" ht="15" customHeight="1">
      <c r="A132" s="5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9" ht="15" customHeight="1">
      <c r="A133" s="5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9" ht="15" customHeight="1">
      <c r="A134" s="5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9" ht="15" customHeight="1">
      <c r="A135" s="5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9" ht="15" customHeight="1">
      <c r="A136" s="5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9" ht="15" customHeight="1">
      <c r="A137" s="5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9" ht="15" customHeight="1">
      <c r="A138" s="5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9" ht="15" customHeight="1">
      <c r="A139" s="5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9" s="181" customFormat="1" ht="14.25">
      <c r="A140" s="183"/>
      <c r="B140" s="183"/>
      <c r="C140" s="182"/>
      <c r="D140" s="182"/>
      <c r="E140" s="184"/>
      <c r="F140" s="182"/>
      <c r="G140" s="182"/>
      <c r="H140" s="182"/>
      <c r="I140" s="183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</row>
    <row r="141" spans="1:19" s="181" customFormat="1" ht="14.25">
      <c r="A141" s="183"/>
      <c r="B141" s="183"/>
      <c r="C141" s="182"/>
      <c r="D141" s="182"/>
      <c r="E141" s="184"/>
      <c r="F141" s="182"/>
      <c r="G141" s="182"/>
      <c r="H141" s="182"/>
      <c r="I141" s="183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</row>
    <row r="142" spans="1:19" s="181" customFormat="1" ht="14.25">
      <c r="A142" s="183"/>
      <c r="B142" s="183"/>
      <c r="C142" s="182"/>
      <c r="D142" s="182"/>
      <c r="E142" s="184"/>
      <c r="F142" s="182"/>
      <c r="G142" s="182"/>
      <c r="H142" s="182"/>
      <c r="I142" s="183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</row>
    <row r="143" spans="1:19" s="181" customFormat="1" ht="14.25">
      <c r="A143" s="183"/>
      <c r="B143" s="183"/>
      <c r="C143" s="182"/>
      <c r="D143" s="182"/>
      <c r="E143" s="184"/>
      <c r="F143" s="182"/>
      <c r="G143" s="182"/>
      <c r="H143" s="182"/>
      <c r="I143" s="183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</row>
    <row r="144" spans="1:19" s="181" customFormat="1" ht="14.25">
      <c r="A144" s="183"/>
      <c r="B144" s="183"/>
      <c r="C144" s="182"/>
      <c r="D144" s="182"/>
      <c r="E144" s="184"/>
      <c r="F144" s="182"/>
      <c r="G144" s="182"/>
      <c r="H144" s="182"/>
      <c r="I144" s="183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</row>
    <row r="145" spans="1:19" s="181" customFormat="1" ht="14.25">
      <c r="A145" s="183"/>
      <c r="B145" s="183"/>
      <c r="C145" s="182"/>
      <c r="D145" s="182"/>
      <c r="E145" s="184"/>
      <c r="F145" s="182"/>
      <c r="G145" s="182"/>
      <c r="H145" s="182"/>
      <c r="I145" s="183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</row>
    <row r="146" spans="1:1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</sheetData>
  <mergeCells count="77">
    <mergeCell ref="A1:O1"/>
    <mergeCell ref="D11:E11"/>
    <mergeCell ref="H11:I11"/>
    <mergeCell ref="L11:M11"/>
    <mergeCell ref="D12:E12"/>
    <mergeCell ref="H12:I12"/>
    <mergeCell ref="L12:M12"/>
    <mergeCell ref="D16:E16"/>
    <mergeCell ref="H16:I16"/>
    <mergeCell ref="L16:M16"/>
    <mergeCell ref="N16:O16"/>
    <mergeCell ref="D13:E13"/>
    <mergeCell ref="H13:I13"/>
    <mergeCell ref="L13:M13"/>
    <mergeCell ref="D14:E14"/>
    <mergeCell ref="H14:I14"/>
    <mergeCell ref="L14:M14"/>
    <mergeCell ref="N14:O14"/>
    <mergeCell ref="D15:E15"/>
    <mergeCell ref="H15:I15"/>
    <mergeCell ref="L15:M15"/>
    <mergeCell ref="N15:O15"/>
    <mergeCell ref="C23:E23"/>
    <mergeCell ref="H23:J23"/>
    <mergeCell ref="M23:O23"/>
    <mergeCell ref="A45:O46"/>
    <mergeCell ref="B48:C48"/>
    <mergeCell ref="E48:F48"/>
    <mergeCell ref="H77:I77"/>
    <mergeCell ref="J77:M77"/>
    <mergeCell ref="B49:C49"/>
    <mergeCell ref="E49:F49"/>
    <mergeCell ref="J51:K51"/>
    <mergeCell ref="A54:O55"/>
    <mergeCell ref="J58:K58"/>
    <mergeCell ref="A64:B65"/>
    <mergeCell ref="I64:J65"/>
    <mergeCell ref="H69:I69"/>
    <mergeCell ref="J69:K69"/>
    <mergeCell ref="J71:K71"/>
    <mergeCell ref="L73:M73"/>
    <mergeCell ref="L74:M74"/>
    <mergeCell ref="A79:B80"/>
    <mergeCell ref="C79:D79"/>
    <mergeCell ref="I79:J80"/>
    <mergeCell ref="C80:D80"/>
    <mergeCell ref="I83:J83"/>
    <mergeCell ref="K84:N87"/>
    <mergeCell ref="A88:B89"/>
    <mergeCell ref="I88:J89"/>
    <mergeCell ref="I92:N93"/>
    <mergeCell ref="C93:D93"/>
    <mergeCell ref="E93:F93"/>
    <mergeCell ref="B84:C84"/>
    <mergeCell ref="D84:E84"/>
    <mergeCell ref="I84:J85"/>
    <mergeCell ref="H112:I113"/>
    <mergeCell ref="J112:K113"/>
    <mergeCell ref="N94:O96"/>
    <mergeCell ref="A95:B96"/>
    <mergeCell ref="C95:G96"/>
    <mergeCell ref="H95:H96"/>
    <mergeCell ref="I95:I96"/>
    <mergeCell ref="J95:J96"/>
    <mergeCell ref="K95:K96"/>
    <mergeCell ref="L95:L96"/>
    <mergeCell ref="M95:M96"/>
    <mergeCell ref="B97:F97"/>
    <mergeCell ref="H100:N100"/>
    <mergeCell ref="A105:O106"/>
    <mergeCell ref="H109:I110"/>
    <mergeCell ref="J109:K110"/>
    <mergeCell ref="J116:K116"/>
    <mergeCell ref="J117:K117"/>
    <mergeCell ref="J118:K118"/>
    <mergeCell ref="J119:K119"/>
    <mergeCell ref="A127:O127"/>
  </mergeCells>
  <conditionalFormatting sqref="H109">
    <cfRule type="cellIs" dxfId="23" priority="23" stopIfTrue="1" operator="lessThanOrEqual">
      <formula>0.2</formula>
    </cfRule>
    <cfRule type="cellIs" dxfId="22" priority="24" stopIfTrue="1" operator="greaterThan">
      <formula>0.2</formula>
    </cfRule>
    <cfRule type="cellIs" priority="25" stopIfTrue="1" operator="greaterThanOrEqual">
      <formula>"."</formula>
    </cfRule>
  </conditionalFormatting>
  <conditionalFormatting sqref="H112">
    <cfRule type="cellIs" dxfId="21" priority="20" stopIfTrue="1" operator="lessThanOrEqual">
      <formula>0.19</formula>
    </cfRule>
    <cfRule type="cellIs" dxfId="20" priority="21" stopIfTrue="1" operator="between">
      <formula>0.2</formula>
      <formula>0.3</formula>
    </cfRule>
    <cfRule type="cellIs" dxfId="19" priority="22" stopIfTrue="1" operator="greaterThan">
      <formula>0.3</formula>
    </cfRule>
  </conditionalFormatting>
  <conditionalFormatting sqref="L11:M11 L14:M15">
    <cfRule type="containsBlanks" dxfId="18" priority="19">
      <formula>LEN(TRIM(L11))=0</formula>
    </cfRule>
  </conditionalFormatting>
  <conditionalFormatting sqref="L13:M13">
    <cfRule type="containsBlanks" dxfId="17" priority="16">
      <formula>LEN(TRIM(L13))=0</formula>
    </cfRule>
  </conditionalFormatting>
  <conditionalFormatting sqref="D11:E16 H11:I13">
    <cfRule type="containsBlanks" dxfId="16" priority="18">
      <formula>LEN(TRIM(D11))=0</formula>
    </cfRule>
  </conditionalFormatting>
  <conditionalFormatting sqref="L12:M12">
    <cfRule type="containsBlanks" dxfId="15" priority="17">
      <formula>LEN(TRIM(L12))=0</formula>
    </cfRule>
  </conditionalFormatting>
  <conditionalFormatting sqref="C26">
    <cfRule type="containsBlanks" dxfId="14" priority="15">
      <formula>LEN(TRIM(C26))=0</formula>
    </cfRule>
  </conditionalFormatting>
  <conditionalFormatting sqref="B27">
    <cfRule type="containsBlanks" dxfId="13" priority="14">
      <formula>LEN(TRIM(B27))=0</formula>
    </cfRule>
  </conditionalFormatting>
  <conditionalFormatting sqref="B28">
    <cfRule type="containsBlanks" dxfId="12" priority="13">
      <formula>LEN(TRIM(B28))=0</formula>
    </cfRule>
  </conditionalFormatting>
  <conditionalFormatting sqref="B29">
    <cfRule type="containsBlanks" dxfId="11" priority="12">
      <formula>LEN(TRIM(B29))=0</formula>
    </cfRule>
  </conditionalFormatting>
  <conditionalFormatting sqref="B30">
    <cfRule type="containsBlanks" dxfId="10" priority="11">
      <formula>LEN(TRIM(B30))=0</formula>
    </cfRule>
  </conditionalFormatting>
  <conditionalFormatting sqref="C27">
    <cfRule type="containsBlanks" dxfId="9" priority="10">
      <formula>LEN(TRIM(C27))=0</formula>
    </cfRule>
  </conditionalFormatting>
  <conditionalFormatting sqref="C28">
    <cfRule type="containsBlanks" dxfId="8" priority="9">
      <formula>LEN(TRIM(C28))=0</formula>
    </cfRule>
  </conditionalFormatting>
  <conditionalFormatting sqref="C29">
    <cfRule type="containsBlanks" dxfId="7" priority="8">
      <formula>LEN(TRIM(C29))=0</formula>
    </cfRule>
  </conditionalFormatting>
  <conditionalFormatting sqref="C30">
    <cfRule type="containsBlanks" dxfId="6" priority="7">
      <formula>LEN(TRIM(C30))=0</formula>
    </cfRule>
  </conditionalFormatting>
  <conditionalFormatting sqref="B26">
    <cfRule type="containsBlanks" dxfId="5" priority="6">
      <formula>LEN(TRIM(B26))=0</formula>
    </cfRule>
  </conditionalFormatting>
  <conditionalFormatting sqref="G26:G30">
    <cfRule type="containsBlanks" dxfId="4" priority="5">
      <formula>LEN(TRIM(G26))=0</formula>
    </cfRule>
  </conditionalFormatting>
  <conditionalFormatting sqref="H26:H30">
    <cfRule type="containsBlanks" dxfId="3" priority="4">
      <formula>LEN(TRIM(H26))=0</formula>
    </cfRule>
  </conditionalFormatting>
  <conditionalFormatting sqref="H14:I16">
    <cfRule type="containsBlanks" dxfId="2" priority="3">
      <formula>LEN(TRIM(H14))=0</formula>
    </cfRule>
  </conditionalFormatting>
  <conditionalFormatting sqref="B31:D35 D26:D30 G31:H35 L26:N35 I26:I35">
    <cfRule type="containsBlanks" dxfId="1" priority="2">
      <formula>LEN(TRIM(B26))=0</formula>
    </cfRule>
  </conditionalFormatting>
  <conditionalFormatting sqref="L16:M16">
    <cfRule type="containsBlanks" dxfId="0" priority="1">
      <formula>LEN(TRIM(L16))=0</formula>
    </cfRule>
  </conditionalFormatting>
  <printOptions horizontalCentered="1"/>
  <pageMargins left="0.70866141732283505" right="0.70866141732283505" top="0.4" bottom="0.4" header="0.31496062992126" footer="0.31496062992126"/>
  <pageSetup scale="60" fitToHeight="0" orientation="landscape" r:id="rId1"/>
  <rowBreaks count="1" manualBreakCount="1">
    <brk id="66" max="14" man="1"/>
  </rowBreaks>
  <ignoredErrors>
    <ignoredError sqref="B36:O37 E26:O35 N73:N74" formulaRange="1"/>
    <ignoredError sqref="H48 J51 J58 N60 I64 I79 I88 I84 N94 H109 H1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MSA-GR&amp;R Form</vt:lpstr>
      <vt:lpstr>'MSA-GR&amp;R Form'!Print_Area</vt:lpstr>
    </vt:vector>
  </TitlesOfParts>
  <Company>United Technologies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Murphy</dc:creator>
  <cp:lastModifiedBy>lomelied</cp:lastModifiedBy>
  <cp:lastPrinted>2021-11-09T21:28:25Z</cp:lastPrinted>
  <dcterms:created xsi:type="dcterms:W3CDTF">2018-05-28T20:20:47Z</dcterms:created>
  <dcterms:modified xsi:type="dcterms:W3CDTF">2022-05-19T15:04:33Z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447dd6a-a4a1-440b-a6a3-9124ef1ee017_Enabled">
    <vt:lpwstr>true</vt:lpwstr>
  </property>
  <property fmtid="{D5CDD505-2E9C-101B-9397-08002B2CF9AE}" pid="3" name="MSIP_Label_4447dd6a-a4a1-440b-a6a3-9124ef1ee017_SetDate">
    <vt:lpwstr>2021-10-27T23:38:23Z</vt:lpwstr>
  </property>
  <property fmtid="{D5CDD505-2E9C-101B-9397-08002B2CF9AE}" pid="4" name="MSIP_Label_4447dd6a-a4a1-440b-a6a3-9124ef1ee017_Method">
    <vt:lpwstr>Privileged</vt:lpwstr>
  </property>
  <property fmtid="{D5CDD505-2E9C-101B-9397-08002B2CF9AE}" pid="5" name="MSIP_Label_4447dd6a-a4a1-440b-a6a3-9124ef1ee017_Name">
    <vt:lpwstr>NO TECH DATA</vt:lpwstr>
  </property>
  <property fmtid="{D5CDD505-2E9C-101B-9397-08002B2CF9AE}" pid="6" name="MSIP_Label_4447dd6a-a4a1-440b-a6a3-9124ef1ee017_SiteId">
    <vt:lpwstr>7a18110d-ef9b-4274-acef-e62ab0fe28ed</vt:lpwstr>
  </property>
  <property fmtid="{D5CDD505-2E9C-101B-9397-08002B2CF9AE}" pid="7" name="MSIP_Label_4447dd6a-a4a1-440b-a6a3-9124ef1ee017_ActionId">
    <vt:lpwstr>7d78d7a3-a0c9-4d90-973f-57892ee180f7</vt:lpwstr>
  </property>
  <property fmtid="{D5CDD505-2E9C-101B-9397-08002B2CF9AE}" pid="8" name="MSIP_Label_4447dd6a-a4a1-440b-a6a3-9124ef1ee017_ContentBits">
    <vt:lpwstr>0</vt:lpwstr>
  </property>
</Properties>
</file>