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240" windowHeight="11595"/>
  </bookViews>
  <sheets>
    <sheet name="GR&amp;R Lon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123Graph_A" localSheetId="0" hidden="1">[1]DATA!#REF!</definedName>
    <definedName name="__123Graph_A" hidden="1">#REF!</definedName>
    <definedName name="__123Graph_B" localSheetId="0" hidden="1">[1]DATA!#REF!</definedName>
    <definedName name="__123Graph_B" hidden="1">#REF!</definedName>
    <definedName name="__123Graph_C" localSheetId="0" hidden="1">[1]DATA!#REF!</definedName>
    <definedName name="__123Graph_C" hidden="1">#REF!</definedName>
    <definedName name="__123Graph_LBL_B" localSheetId="0" hidden="1">[1]DATA!#REF!</definedName>
    <definedName name="__123Graph_LBL_B" hidden="1">#REF!</definedName>
    <definedName name="__123Graph_LBL_C" localSheetId="0" hidden="1">[1]DATA!#REF!</definedName>
    <definedName name="__123Graph_LBL_C" hidden="1">#REF!</definedName>
    <definedName name="__123Graph_X" localSheetId="0" hidden="1">[1]DATA!#REF!</definedName>
    <definedName name="__123Graph_X" hidden="1">#REF!</definedName>
    <definedName name="_1Cluster_Main_.Quit">[3]!'[Cluster Main].Quit'</definedName>
    <definedName name="_Key1" hidden="1">#REF!</definedName>
    <definedName name="_Sort" hidden="1">#REF!</definedName>
    <definedName name="A_1" localSheetId="0">'[1]Gauge R_R'!$C$97:$C$106</definedName>
    <definedName name="A_1">#REF!</definedName>
    <definedName name="A_2" localSheetId="0">'[1]Gauge R_R'!$D$97:$D$106</definedName>
    <definedName name="A_2">#REF!</definedName>
    <definedName name="A_3" localSheetId="0">'[1]Gauge R_R'!$E$97:$E$106</definedName>
    <definedName name="A_3">#REF!</definedName>
    <definedName name="A_R">#REF!</definedName>
    <definedName name="AAA" localSheetId="0">'[1]Gauge R_R'!$C$97:$E$106</definedName>
    <definedName name="AAA">#REF!</definedName>
    <definedName name="avaragescore">'[4]Front page'!$P$17:$Q$19</definedName>
    <definedName name="averagescore">'[4]Front page'!$P$17:$Q$19</definedName>
    <definedName name="B_1" localSheetId="0">'[1]Gauge R_R'!$G$97:$G$106</definedName>
    <definedName name="B_1">#REF!</definedName>
    <definedName name="B_2" localSheetId="0">'[1]Gauge R_R'!$H$97:$H$106</definedName>
    <definedName name="B_2">#REF!</definedName>
    <definedName name="B_3" localSheetId="0">'[1]Gauge R_R'!$I$97:$I$106</definedName>
    <definedName name="B_3">#REF!</definedName>
    <definedName name="B_4">'[1]Gauge R_R'!$I$97:$I$106</definedName>
    <definedName name="BBB" localSheetId="0">'[1]Gauge R_R'!$G$97:$I$106</definedName>
    <definedName name="BBB">#REF!</definedName>
    <definedName name="blanc" localSheetId="0">'[1]Gauge R_R'!$C$35</definedName>
    <definedName name="blanc">#REF!</definedName>
    <definedName name="C_1" localSheetId="0">'[1]Gauge R_R'!$K$97:$K$106</definedName>
    <definedName name="C_1">#REF!</definedName>
    <definedName name="C_2" localSheetId="0">'[1]Gauge R_R'!$L$97:$L$106</definedName>
    <definedName name="C_2">#REF!</definedName>
    <definedName name="C_3" localSheetId="0">'[1]Gauge R_R'!$M$97:$M$106</definedName>
    <definedName name="C_3">#REF!</definedName>
    <definedName name="CAPABILITÉ" localSheetId="0">'[1]Gauge R_R'!$J$49</definedName>
    <definedName name="CAPABILITÉ">#REF!</definedName>
    <definedName name="CCC" localSheetId="0">'[1]Gauge R_R'!$K$97:$M$106</definedName>
    <definedName name="CCC">#REF!</definedName>
    <definedName name="Cpk_LCLX">#REF!:OFFSET(#REF!,COUNTA(#REF!)-1,0)</definedName>
    <definedName name="Cpk_Mean">#REF!:OFFSET(#REF!,COUNTA(#REF!)-1,0)</definedName>
    <definedName name="Cpk_NumDataPoints">#REF!:OFFSET(#REF!,COUNTA(#REF!)-1,0)</definedName>
    <definedName name="Cpk_RangeAverage">#REF!:OFFSET(#REF!,COUNTA(#REF!)-1,0)</definedName>
    <definedName name="Cpk_TestValue">#REF!:OFFSET(#REF!,COUNTA(#REF!)-1,0)</definedName>
    <definedName name="Cpk_UCLR">#REF!:OFFSET(#REF!,COUNTA(#REF!)-1,0)</definedName>
    <definedName name="Cpk_UCLX">#REF!:OFFSET(#REF!,COUNTA(#REF!)-1,0)</definedName>
    <definedName name="Cpk_XmR">#REF!:OFFSET(#REF!,COUNTA(#REF!)-1,0)</definedName>
    <definedName name="d0n2" localSheetId="0">'[1]Gauge R_R'!$I$57</definedName>
    <definedName name="d0n2">#REF!</definedName>
    <definedName name="d0n3" localSheetId="0">'[1]Gauge R_R'!$I$58</definedName>
    <definedName name="d0n3">#REF!</definedName>
    <definedName name="d2n2" localSheetId="0">'[1]Gauge R_R'!$H$57</definedName>
    <definedName name="d2n2">#REF!</definedName>
    <definedName name="d2n3" localSheetId="0">'[1]Gauge R_R'!$H$58</definedName>
    <definedName name="d2n3">#REF!</definedName>
    <definedName name="D4n2" localSheetId="0">'[1]Gauge R_R'!$G$57</definedName>
    <definedName name="D4n2">#REF!</definedName>
    <definedName name="D4n3" localSheetId="0">'[1]Gauge R_R'!$G$58</definedName>
    <definedName name="D4n3">#REF!</definedName>
    <definedName name="Data">#REF!</definedName>
    <definedName name="data_1">#REF!</definedName>
    <definedName name="DET">#REF!</definedName>
    <definedName name="données" localSheetId="0">'[1]Gauge R_R'!$C$97:$E$106,'[1]Gauge R_R'!$G$97:$I$106,'[1]Gauge R_R'!$K$97:$M$106</definedName>
    <definedName name="données">#REF!,#REF!,#REF!</definedName>
    <definedName name="ESSAI" localSheetId="0">'[1]Gauge R_R'!#REF!</definedName>
    <definedName name="ESSAI">#REF!</definedName>
    <definedName name="HTML_CodePage" hidden="1">1252</definedName>
    <definedName name="HTML_Control" localSheetId="0" hidden="1">{"'Ctrl Plan'!$A$2:$M$23"}</definedName>
    <definedName name="HTML_Control" hidden="1">{"'Ctrl Plan'!$A$2:$M$23"}</definedName>
    <definedName name="HTML_Description" hidden="1">""</definedName>
    <definedName name="HTML_Email" hidden="1">""</definedName>
    <definedName name="HTML_Header" hidden="1">"Ctrl Plan"</definedName>
    <definedName name="HTML_LastUpdate" hidden="1">"05/03/2004"</definedName>
    <definedName name="HTML_LineAfter" hidden="1">FALSE</definedName>
    <definedName name="HTML_LineBefore" hidden="1">FALSE</definedName>
    <definedName name="HTML_Name" hidden="1">"Randall Hein"</definedName>
    <definedName name="HTML_OBDlg2" hidden="1">TRUE</definedName>
    <definedName name="HTML_OBDlg4" hidden="1">TRUE</definedName>
    <definedName name="HTML_OS" hidden="1">0</definedName>
    <definedName name="HTML_PathFile" hidden="1">"U:\Hein, Randy\0 Projects-Misc\0-FMEA-NEW PPAP\MyHTML.htm"</definedName>
    <definedName name="HTML_Title" hidden="1">"G-FM100-A-Fitting-Machined-5-3-04"</definedName>
    <definedName name="Impact">#REF!</definedName>
    <definedName name="KC">[5]Sheet1!$B$18:$B$19</definedName>
    <definedName name="Maturity">#REF!</definedName>
    <definedName name="NEW">#REF!</definedName>
    <definedName name="newest">#REF!</definedName>
    <definedName name="OCC">#REF!</definedName>
    <definedName name="Options">'[6]M1 - Process List'!$AM$6:$AM$9</definedName>
    <definedName name="PD">#REF!</definedName>
    <definedName name="Percent_Cumul">#REF!</definedName>
    <definedName name="PO">#REF!</definedName>
    <definedName name="_xlnm.Print_Area" localSheetId="0">'GR&amp;R Long'!$A$1:$O$126</definedName>
    <definedName name="Print_Area_MI">#REF!</definedName>
    <definedName name="_xlnm.Print_Titles">#REF!</definedName>
    <definedName name="print_titles2">'[7] Common Info Page'!$A$1:$IV$8</definedName>
    <definedName name="print_titles3">'[7] Common Info Page'!$A$1:$IV$8</definedName>
    <definedName name="print_titles4">'[7] Common Info Page'!$A$1:$IV$8</definedName>
    <definedName name="Process">#REF!</definedName>
    <definedName name="Processes">'[8]Total Verified Findings'!$AD$7:$AD$28</definedName>
    <definedName name="PS">#REF!</definedName>
    <definedName name="R_1" localSheetId="0">'[1]Gauge R_R'!$C$36</definedName>
    <definedName name="R_1">#REF!</definedName>
    <definedName name="Ranking">#REF!</definedName>
    <definedName name="RPN_Sorted">#REF!</definedName>
    <definedName name="RRTYPE">'[5]10 - MSA'!$S$53:$S$56</definedName>
    <definedName name="sceromfgeq">#REF!</definedName>
    <definedName name="scopetpm">#REF!</definedName>
    <definedName name="score">[4]MOS!$K$25:$L$26</definedName>
    <definedName name="score2">[4]MOS!$K$25:$N$26</definedName>
    <definedName name="scoregauge">[4]Gauging!#REF!</definedName>
    <definedName name="scoregauging">[4]Gauging!$L$15:$O$16</definedName>
    <definedName name="scoremfgeq">#REF!</definedName>
    <definedName name="scoremos">[4]MOS!$L$18:$O$19</definedName>
    <definedName name="scorerd">'[4]KPC-M'!$L$12:$O$13</definedName>
    <definedName name="scoretool">[4]Tooling!$L$16:$O$17</definedName>
    <definedName name="scoretpm">#REF!</definedName>
    <definedName name="SEV">#REF!</definedName>
    <definedName name="SortFodder">#REF!</definedName>
    <definedName name="TITLE">'[7] Common Info Page'!$A$1:$IV$8</definedName>
    <definedName name="TOLÉRANCE" localSheetId="0">'[1]Gauge R_R'!$J$48</definedName>
    <definedName name="TOLÉRANCE">#REF!</definedName>
    <definedName name="UCLR" localSheetId="0">'[1]Gauge R_R'!$F$36</definedName>
    <definedName name="UCLR">#REF!</definedName>
    <definedName name="unité" localSheetId="0">'[1]Gauge R_R'!$E$9</definedName>
    <definedName name="unité">#REF!</definedName>
    <definedName name="utile_1" localSheetId="0">'[1]Gauge R_R'!$D$46:$M$46,'[1]Gauge R_R'!$D$49:$M$49,'[1]Gauge R_R'!$D$52:$M$52</definedName>
    <definedName name="utile_1">#REF!,#REF!,#REF!</definedName>
    <definedName name="ZONE_INVISIBLE">#REF!</definedName>
  </definedNames>
  <calcPr calcId="145621"/>
</workbook>
</file>

<file path=xl/calcChain.xml><?xml version="1.0" encoding="utf-8"?>
<calcChain xmlns="http://schemas.openxmlformats.org/spreadsheetml/2006/main">
  <c r="E97" i="1" l="1"/>
  <c r="D97" i="1"/>
  <c r="C97" i="1"/>
  <c r="F97" i="1" s="1"/>
  <c r="E96" i="1"/>
  <c r="D96" i="1"/>
  <c r="C96" i="1"/>
  <c r="F96" i="1" s="1"/>
  <c r="E95" i="1"/>
  <c r="D95" i="1"/>
  <c r="C95" i="1"/>
  <c r="F95" i="1" s="1"/>
  <c r="F98" i="1" s="1"/>
  <c r="F99" i="1" s="1"/>
  <c r="L91" i="1" s="1"/>
  <c r="J91" i="1"/>
  <c r="D85" i="1"/>
  <c r="D76" i="1"/>
  <c r="N71" i="1"/>
  <c r="N70" i="1"/>
  <c r="N69" i="1"/>
  <c r="G67" i="1"/>
  <c r="D62" i="1"/>
  <c r="G55" i="1"/>
  <c r="E48" i="1"/>
  <c r="F45" i="1"/>
  <c r="C40" i="1"/>
  <c r="N34" i="1"/>
  <c r="M34" i="1"/>
  <c r="L34" i="1"/>
  <c r="M40" i="1" s="1"/>
  <c r="I34" i="1"/>
  <c r="H34" i="1"/>
  <c r="G34" i="1"/>
  <c r="H40" i="1" s="1"/>
  <c r="D34" i="1"/>
  <c r="C34" i="1"/>
  <c r="B34" i="1"/>
  <c r="N33" i="1"/>
  <c r="M33" i="1"/>
  <c r="L33" i="1"/>
  <c r="I33" i="1"/>
  <c r="H33" i="1"/>
  <c r="G33" i="1"/>
  <c r="D33" i="1"/>
  <c r="C33" i="1"/>
  <c r="B33" i="1"/>
  <c r="O32" i="1"/>
  <c r="J32" i="1"/>
  <c r="E32" i="1"/>
  <c r="O31" i="1"/>
  <c r="J31" i="1"/>
  <c r="E31" i="1"/>
  <c r="O30" i="1"/>
  <c r="J30" i="1"/>
  <c r="E30" i="1"/>
  <c r="O29" i="1"/>
  <c r="J29" i="1"/>
  <c r="E29" i="1"/>
  <c r="O28" i="1"/>
  <c r="J28" i="1"/>
  <c r="E28" i="1"/>
  <c r="O27" i="1"/>
  <c r="J27" i="1"/>
  <c r="E27" i="1"/>
  <c r="O26" i="1"/>
  <c r="J26" i="1"/>
  <c r="E26" i="1"/>
  <c r="O25" i="1"/>
  <c r="J25" i="1"/>
  <c r="E25" i="1"/>
  <c r="O24" i="1"/>
  <c r="J24" i="1"/>
  <c r="E24" i="1"/>
  <c r="O23" i="1"/>
  <c r="O34" i="1" s="1"/>
  <c r="J23" i="1"/>
  <c r="J33" i="1" s="1"/>
  <c r="E23" i="1"/>
  <c r="E34" i="1" s="1"/>
  <c r="M20" i="1"/>
  <c r="H20" i="1"/>
  <c r="C20" i="1"/>
  <c r="F44" i="1" l="1"/>
  <c r="H44" i="1" s="1"/>
  <c r="J65" i="1"/>
  <c r="G65" i="1"/>
  <c r="M65" i="1" s="1"/>
  <c r="D67" i="1" s="1"/>
  <c r="J67" i="1" s="1"/>
  <c r="E33" i="1"/>
  <c r="O33" i="1"/>
  <c r="J34" i="1"/>
  <c r="G48" i="1" l="1"/>
  <c r="J48" i="1" s="1"/>
  <c r="D55" i="1"/>
  <c r="J55" i="1" s="1"/>
  <c r="F80" i="1"/>
  <c r="D75" i="1"/>
  <c r="G75" i="1" s="1"/>
  <c r="J80" i="1" l="1"/>
  <c r="D84" i="1" s="1"/>
  <c r="G84" i="1" s="1"/>
  <c r="K104" i="1" s="1"/>
  <c r="H80" i="1"/>
  <c r="D61" i="1"/>
  <c r="G61" i="1" s="1"/>
  <c r="N58" i="1"/>
  <c r="N73" i="1" l="1"/>
  <c r="F89" i="1" s="1"/>
  <c r="H91" i="1" s="1"/>
  <c r="N91" i="1" s="1"/>
  <c r="K110" i="1" s="1"/>
</calcChain>
</file>

<file path=xl/sharedStrings.xml><?xml version="1.0" encoding="utf-8"?>
<sst xmlns="http://schemas.openxmlformats.org/spreadsheetml/2006/main" count="166" uniqueCount="121">
  <si>
    <t>Gage R&amp;R Long Form Study</t>
  </si>
  <si>
    <t>Instructions for this form:</t>
  </si>
  <si>
    <t>1) Type only in the shaded blocks.</t>
  </si>
  <si>
    <t>2) If using coded data, be sure to write in the "Total Eng. Tolerance" in coded form.</t>
  </si>
  <si>
    <t>3) This spreadsheet is set up for either a 5-part or 10-part study. Do not use for any other quantity!!</t>
  </si>
  <si>
    <t>4) "Total Eng. Tolerance" and "Operator Names" MUST be filled in for the form to work properly!!</t>
  </si>
  <si>
    <t>Gage Name:</t>
  </si>
  <si>
    <t>Part No.:</t>
  </si>
  <si>
    <t>Performed By:</t>
  </si>
  <si>
    <t>Gage No.:</t>
  </si>
  <si>
    <t>Part Name:</t>
  </si>
  <si>
    <t>Operator A:</t>
  </si>
  <si>
    <t>Graduations:</t>
  </si>
  <si>
    <t>Operation No.:</t>
  </si>
  <si>
    <t>Operator B:</t>
  </si>
  <si>
    <t>Zero Equals:</t>
  </si>
  <si>
    <t>Characteristic:</t>
  </si>
  <si>
    <t>Operator C:</t>
  </si>
  <si>
    <t>Unit of Measure:</t>
  </si>
  <si>
    <t>Specification:</t>
  </si>
  <si>
    <t>Area:</t>
  </si>
  <si>
    <t>Total Eng. Tolerance:</t>
  </si>
  <si>
    <t>Date:</t>
  </si>
  <si>
    <t>Instructions for data collection:</t>
  </si>
  <si>
    <t>1) Select 10 parts at random and number them 1 through 10. (5 parts may be used if necessary)</t>
  </si>
  <si>
    <t>2) Have two or three operators measure each part independently, two or three times each. Record results below.</t>
  </si>
  <si>
    <t>3) Analyze the results to determine variability due to both Repeatability and Reproducibility.</t>
  </si>
  <si>
    <t>Operator</t>
  </si>
  <si>
    <t>A:</t>
  </si>
  <si>
    <t>B:</t>
  </si>
  <si>
    <t>C:</t>
  </si>
  <si>
    <t>Sample</t>
  </si>
  <si>
    <t>Replications</t>
  </si>
  <si>
    <t>Number</t>
  </si>
  <si>
    <t>R</t>
  </si>
  <si>
    <t>Totals</t>
  </si>
  <si>
    <t>Means</t>
  </si>
  <si>
    <r>
      <t>Xbar</t>
    </r>
    <r>
      <rPr>
        <vertAlign val="subscript"/>
        <sz val="10"/>
        <rFont val="Arial"/>
        <family val="2"/>
      </rPr>
      <t>1</t>
    </r>
  </si>
  <si>
    <r>
      <t>Xbar</t>
    </r>
    <r>
      <rPr>
        <vertAlign val="subscript"/>
        <sz val="10"/>
        <rFont val="Arial"/>
        <family val="2"/>
      </rPr>
      <t>2</t>
    </r>
  </si>
  <si>
    <r>
      <t>Xbar</t>
    </r>
    <r>
      <rPr>
        <vertAlign val="subscript"/>
        <sz val="10"/>
        <rFont val="Arial"/>
        <family val="2"/>
      </rPr>
      <t>3</t>
    </r>
  </si>
  <si>
    <r>
      <t>Rbar</t>
    </r>
    <r>
      <rPr>
        <vertAlign val="subscript"/>
        <sz val="10"/>
        <rFont val="Arial"/>
        <family val="2"/>
      </rPr>
      <t>A</t>
    </r>
  </si>
  <si>
    <r>
      <t>Rbar</t>
    </r>
    <r>
      <rPr>
        <vertAlign val="subscript"/>
        <sz val="10"/>
        <rFont val="Arial"/>
        <family val="2"/>
      </rPr>
      <t>B</t>
    </r>
  </si>
  <si>
    <r>
      <t>Rbar</t>
    </r>
    <r>
      <rPr>
        <vertAlign val="subscript"/>
        <sz val="10"/>
        <rFont val="Arial"/>
        <family val="2"/>
      </rPr>
      <t>C</t>
    </r>
  </si>
  <si>
    <r>
      <t>Xbar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=</t>
    </r>
  </si>
  <si>
    <r>
      <t>Xbar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+ Xbar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+ Xbar</t>
    </r>
    <r>
      <rPr>
        <vertAlign val="subscript"/>
        <sz val="10"/>
        <rFont val="Arial"/>
        <family val="2"/>
      </rPr>
      <t>3</t>
    </r>
  </si>
  <si>
    <r>
      <t>Xbar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 xml:space="preserve"> =</t>
    </r>
  </si>
  <si>
    <r>
      <t>Xbar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 xml:space="preserve"> =</t>
    </r>
  </si>
  <si>
    <t>Test for Statistical Control of Ranges</t>
  </si>
  <si>
    <r>
      <t>Rbar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=</t>
    </r>
  </si>
  <si>
    <r>
      <t>Rbar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+ Rbar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 xml:space="preserve"> + Rbar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 xml:space="preserve"> =</t>
    </r>
  </si>
  <si>
    <t>=</t>
  </si>
  <si>
    <t xml:space="preserve">       Operators</t>
  </si>
  <si>
    <r>
      <t>UCL</t>
    </r>
    <r>
      <rPr>
        <vertAlign val="subscript"/>
        <sz val="10"/>
        <rFont val="Arial"/>
        <family val="2"/>
      </rPr>
      <t>R</t>
    </r>
    <r>
      <rPr>
        <sz val="10"/>
        <rFont val="Arial"/>
        <family val="2"/>
      </rPr>
      <t xml:space="preserve"> =</t>
    </r>
  </si>
  <si>
    <r>
      <t>D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* Rbar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     =</t>
    </r>
  </si>
  <si>
    <t>*</t>
  </si>
  <si>
    <t>= Range Upper Control Limit</t>
  </si>
  <si>
    <t>Note:  D4  is based on the number of Replications.  (See table below)</t>
  </si>
  <si>
    <t>Gage R&amp;R Long Form Study Analysis</t>
  </si>
  <si>
    <t>Repeatability (Gage Variation)</t>
  </si>
  <si>
    <r>
      <t>S</t>
    </r>
    <r>
      <rPr>
        <vertAlign val="subscript"/>
        <sz val="10"/>
        <rFont val="Arial"/>
        <family val="2"/>
      </rPr>
      <t>GV</t>
    </r>
    <r>
      <rPr>
        <sz val="10"/>
        <rFont val="Arial"/>
        <family val="2"/>
      </rPr>
      <t xml:space="preserve"> =</t>
    </r>
  </si>
  <si>
    <r>
      <t>Rbar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/ d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 =</t>
    </r>
  </si>
  <si>
    <t>/</t>
  </si>
  <si>
    <r>
      <t>Note:  d</t>
    </r>
    <r>
      <rPr>
        <vertAlign val="subscript"/>
        <sz val="10"/>
        <rFont val="Arial"/>
        <family val="2"/>
      </rPr>
      <t xml:space="preserve">2 </t>
    </r>
    <r>
      <rPr>
        <sz val="10"/>
        <rFont val="Arial"/>
        <family val="2"/>
      </rPr>
      <t xml:space="preserve"> is based on the number of Replications.  (See table below)</t>
    </r>
  </si>
  <si>
    <r>
      <t xml:space="preserve">Repeatability </t>
    </r>
    <r>
      <rPr>
        <sz val="10"/>
        <rFont val="Arial"/>
        <family val="2"/>
      </rPr>
      <t>= 5.15 * S</t>
    </r>
    <r>
      <rPr>
        <vertAlign val="subscript"/>
        <sz val="10"/>
        <rFont val="Arial"/>
        <family val="2"/>
      </rPr>
      <t>GV</t>
    </r>
  </si>
  <si>
    <t>Percent of Engineering Tolerance Consumed by the Gage:</t>
  </si>
  <si>
    <r>
      <t>100 * 5.15 * S</t>
    </r>
    <r>
      <rPr>
        <vertAlign val="subscript"/>
        <sz val="10"/>
        <rFont val="Arial"/>
        <family val="2"/>
      </rPr>
      <t>GV</t>
    </r>
  </si>
  <si>
    <t>Eng. Tolerance</t>
  </si>
  <si>
    <t>Reproducibility (Between Operator Variation)</t>
  </si>
  <si>
    <r>
      <t>Rbar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=</t>
    </r>
  </si>
  <si>
    <r>
      <t>Xbar</t>
    </r>
    <r>
      <rPr>
        <vertAlign val="subscript"/>
        <sz val="10"/>
        <rFont val="Arial"/>
        <family val="2"/>
      </rPr>
      <t>Largest of ABC</t>
    </r>
    <r>
      <rPr>
        <sz val="10"/>
        <rFont val="Arial"/>
        <family val="2"/>
      </rPr>
      <t xml:space="preserve"> - Xbar</t>
    </r>
    <r>
      <rPr>
        <vertAlign val="subscript"/>
        <sz val="10"/>
        <rFont val="Arial"/>
        <family val="2"/>
      </rPr>
      <t>Smallest of ABC</t>
    </r>
    <r>
      <rPr>
        <sz val="10"/>
        <rFont val="Arial"/>
        <family val="2"/>
      </rPr>
      <t xml:space="preserve"> =</t>
    </r>
  </si>
  <si>
    <t>-</t>
  </si>
  <si>
    <r>
      <t>S</t>
    </r>
    <r>
      <rPr>
        <vertAlign val="subscript"/>
        <sz val="10"/>
        <rFont val="Arial"/>
        <family val="2"/>
      </rPr>
      <t>OV</t>
    </r>
    <r>
      <rPr>
        <sz val="10"/>
        <rFont val="Arial"/>
        <family val="2"/>
      </rPr>
      <t xml:space="preserve"> =</t>
    </r>
  </si>
  <si>
    <r>
      <t>Rbar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/ d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*  =</t>
    </r>
  </si>
  <si>
    <r>
      <t>Note:  d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*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is based on the number of Operators.  (See table)</t>
    </r>
  </si>
  <si>
    <t>Number of parts =</t>
  </si>
  <si>
    <t>Number of trials =</t>
  </si>
  <si>
    <r>
      <t>d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* =</t>
    </r>
  </si>
  <si>
    <t>Percent of Engineering Tolerance consumed by Operator Variation:</t>
  </si>
  <si>
    <r>
      <rPr>
        <b/>
        <sz val="10"/>
        <rFont val="Arial"/>
        <family val="2"/>
      </rPr>
      <t>Reproducibility</t>
    </r>
    <r>
      <rPr>
        <sz val="10"/>
        <rFont val="Arial"/>
        <family val="2"/>
      </rPr>
      <t xml:space="preserve"> =       {(Rbar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 X (5.15/d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*)}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- {(Repeatability)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/ (No. parts X No. trials)} =</t>
    </r>
  </si>
  <si>
    <r>
      <t>100 * 5.15 * S</t>
    </r>
    <r>
      <rPr>
        <vertAlign val="subscript"/>
        <sz val="10"/>
        <rFont val="Arial"/>
        <family val="2"/>
      </rPr>
      <t>OV</t>
    </r>
  </si>
  <si>
    <t>Tolerance</t>
  </si>
  <si>
    <t>Combined Reproducibility and Repeatability (Measurement System)</t>
  </si>
  <si>
    <r>
      <rPr>
        <b/>
        <sz val="10"/>
        <color indexed="12"/>
        <rFont val="Arial"/>
        <family val="2"/>
      </rPr>
      <t>PRODUCT SIGMA</t>
    </r>
    <r>
      <rPr>
        <sz val="10"/>
        <color indexed="12"/>
        <rFont val="Arial"/>
        <family val="2"/>
      </rPr>
      <t xml:space="preserve"> - </t>
    </r>
    <r>
      <rPr>
        <i/>
        <sz val="12"/>
        <color indexed="12"/>
        <rFont val="Arial"/>
        <family val="2"/>
      </rPr>
      <t xml:space="preserve">* </t>
    </r>
    <r>
      <rPr>
        <i/>
        <sz val="10"/>
        <color indexed="12"/>
        <rFont val="Arial"/>
        <family val="2"/>
      </rPr>
      <t>See special Supplier Note below</t>
    </r>
  </si>
  <si>
    <r>
      <t>S</t>
    </r>
    <r>
      <rPr>
        <vertAlign val="subscript"/>
        <sz val="10"/>
        <rFont val="Arial"/>
        <family val="2"/>
      </rPr>
      <t>MV</t>
    </r>
    <r>
      <rPr>
        <sz val="10"/>
        <rFont val="Arial"/>
        <family val="2"/>
      </rPr>
      <t xml:space="preserve"> =</t>
    </r>
  </si>
  <si>
    <r>
      <t xml:space="preserve">      S</t>
    </r>
    <r>
      <rPr>
        <vertAlign val="subscript"/>
        <sz val="10"/>
        <rFont val="Arial"/>
        <family val="2"/>
      </rPr>
      <t>OV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+ S</t>
    </r>
    <r>
      <rPr>
        <vertAlign val="subscript"/>
        <sz val="10"/>
        <rFont val="Arial"/>
        <family val="2"/>
      </rPr>
      <t>GV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  =</t>
    </r>
  </si>
  <si>
    <t>+</t>
  </si>
  <si>
    <t>1) Percent of Engineering Tolerance consumed by measurement system:</t>
  </si>
  <si>
    <r>
      <rPr>
        <sz val="12"/>
        <color indexed="12"/>
        <rFont val="Arial"/>
        <family val="2"/>
      </rPr>
      <t xml:space="preserve">* </t>
    </r>
    <r>
      <rPr>
        <sz val="10"/>
        <color indexed="12"/>
        <rFont val="Arial"/>
        <family val="2"/>
      </rPr>
      <t xml:space="preserve"> SPECIAL SUPPLIER NOTE:  Supplier needs to enter "Product Sigma" into HS Process Certification Database when creating a  new Gage File for any HS defined KPCs/TKCs.  Enter the Product Sigma into the database field entitled "Gage RR Std Deviation".</t>
    </r>
  </si>
  <si>
    <r>
      <t>100 * 5.15 * S</t>
    </r>
    <r>
      <rPr>
        <vertAlign val="subscript"/>
        <sz val="10"/>
        <rFont val="Arial"/>
        <family val="2"/>
      </rPr>
      <t>MV</t>
    </r>
  </si>
  <si>
    <t>2) Percent of Process Tolerance (Combined Variability) consumed by measurement system:</t>
  </si>
  <si>
    <r>
      <t>R&amp;R =    (Repeatability)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+ (Reproducibility)</t>
    </r>
    <r>
      <rPr>
        <vertAlign val="superscript"/>
        <sz val="10"/>
        <rFont val="Arial"/>
        <family val="2"/>
      </rPr>
      <t xml:space="preserve">2    </t>
    </r>
    <r>
      <rPr>
        <sz val="10"/>
        <rFont val="Arial"/>
        <family val="2"/>
      </rPr>
      <t>=</t>
    </r>
  </si>
  <si>
    <r>
      <t>Percent Process Tolerance (Combined Variability) = (R&amp;R)/(6/d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)*Rbar</t>
    </r>
    <r>
      <rPr>
        <vertAlign val="subscript"/>
        <sz val="10"/>
        <rFont val="Arial"/>
        <family val="2"/>
      </rPr>
      <t>CV =</t>
    </r>
  </si>
  <si>
    <t>Range of Observations Within Each Trial</t>
  </si>
  <si>
    <t>1st trial</t>
  </si>
  <si>
    <t>2nd Trial</t>
  </si>
  <si>
    <t>3rd Trial</t>
  </si>
  <si>
    <t>TOTAL</t>
  </si>
  <si>
    <t>CAUTION:  Percent Process Tolerance value is only valid for 5-part or 10-part studies.</t>
  </si>
  <si>
    <t>A</t>
  </si>
  <si>
    <t>B</t>
  </si>
  <si>
    <t>C</t>
  </si>
  <si>
    <t>Sum</t>
  </si>
  <si>
    <r>
      <t>Rbar</t>
    </r>
    <r>
      <rPr>
        <vertAlign val="subscript"/>
        <sz val="10"/>
        <rFont val="Arial"/>
        <family val="2"/>
      </rPr>
      <t>CV</t>
    </r>
    <r>
      <rPr>
        <sz val="10"/>
        <rFont val="Arial"/>
        <family val="2"/>
      </rPr>
      <t xml:space="preserve"> (Sum/No. Trials)</t>
    </r>
  </si>
  <si>
    <t>Gage R&amp;R Long Form Study Evaluation Guideline</t>
  </si>
  <si>
    <t xml:space="preserve">1) GAGE CAPABILITY (GC) FOR PRODUCT ACCEPTANCE (% of Engineering Tolerance) </t>
  </si>
  <si>
    <t xml:space="preserve">    GC as a % of Eng. Tolerance = (Gage R&amp;R / Total Eng. Tolerance Range) * 100 =</t>
  </si>
  <si>
    <r>
      <t xml:space="preserve">     </t>
    </r>
    <r>
      <rPr>
        <sz val="12"/>
        <color indexed="12"/>
        <rFont val="Arial"/>
        <family val="2"/>
      </rPr>
      <t xml:space="preserve">* </t>
    </r>
    <r>
      <rPr>
        <sz val="10"/>
        <color indexed="12"/>
        <rFont val="Arial"/>
        <family val="2"/>
      </rPr>
      <t xml:space="preserve"> SPECIAL SUPPLIER NOTE:  Supplier needs to enter "Product Sigma" into HS Process Certification Database when creating a </t>
    </r>
  </si>
  <si>
    <t xml:space="preserve">         new Gage File for any HS defined KPCs/TKCs.  Enter the Product Sigma into the database field entitled "Gage RR Std Deviation".</t>
  </si>
  <si>
    <t>2) GAGE CAPABILITY FOR CONTROL CHART PURPOSES (% of Process Tolerance)</t>
  </si>
  <si>
    <r>
      <t xml:space="preserve">    % of Process Tolerance = (R&amp;R / 5.15 x Sigma</t>
    </r>
    <r>
      <rPr>
        <vertAlign val="subscript"/>
        <sz val="10"/>
        <rFont val="Arial"/>
        <family val="2"/>
      </rPr>
      <t>CV</t>
    </r>
    <r>
      <rPr>
        <sz val="10"/>
        <rFont val="Arial"/>
        <family val="2"/>
      </rPr>
      <t>) * 100 =</t>
    </r>
  </si>
  <si>
    <t>LEGEND</t>
  </si>
  <si>
    <t>ACCEPTABLE</t>
  </si>
  <si>
    <t>MARGINAL</t>
  </si>
  <si>
    <t>UNACCEPTABLE</t>
  </si>
  <si>
    <t>Table of Factors used in calculations.</t>
  </si>
  <si>
    <t>n</t>
  </si>
  <si>
    <r>
      <t>D</t>
    </r>
    <r>
      <rPr>
        <vertAlign val="subscript"/>
        <sz val="10"/>
        <rFont val="Arial"/>
        <family val="2"/>
      </rPr>
      <t>4</t>
    </r>
  </si>
  <si>
    <r>
      <t>d</t>
    </r>
    <r>
      <rPr>
        <vertAlign val="subscript"/>
        <sz val="10"/>
        <rFont val="Arial"/>
        <family val="2"/>
      </rPr>
      <t>2</t>
    </r>
  </si>
  <si>
    <r>
      <t>d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*</t>
    </r>
  </si>
  <si>
    <t>Study Observation</t>
  </si>
  <si>
    <t>INSTRUCTIONS:  Please record any significant observations, such as Operator/Inspector methodical differences, environmental factors (i.e., lighting, temperature, vibration, distractions, etc.), difiiculties in using the measurement system (i.e., obtaining readings, gage readability, ability to easily hold gage and/or part, etc.) that could influence the study results.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</si>
</sst>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0.000000"/>
    <numFmt numFmtId="166" formatCode="0.00000000"/>
    <numFmt numFmtId="167" formatCode="0.0000"/>
    <numFmt numFmtId="168" formatCode="0.000"/>
    <numFmt numFmtId="169" formatCode="&quot;$&quot;#,##0_)&quot;M&quot;;[Red]\(&quot;$&quot;#,##0\)"/>
    <numFmt numFmtId="170" formatCode="&quot;$&quot;#,##0.0_)&quot;M&quot;;[Red]\(&quot;$&quot;#,##0.0\)&quot;M&quot;"/>
    <numFmt numFmtId="171" formatCode="&quot;$&quot;#,##0;\-&quot;$&quot;#,##0"/>
    <numFmt numFmtId="172" formatCode="#,##0;\(#,##0\)"/>
    <numFmt numFmtId="173" formatCode="_-&quot;$&quot;* #,##0.00_-;\-&quot;$&quot;* #,##0.00_-;_-&quot;$&quot;* &quot;-&quot;??_-;_-@_-"/>
    <numFmt numFmtId="174" formatCode="_([$€-2]* #,##0.00_);_([$€-2]* \(#,##0.00\);_([$€-2]* &quot;-&quot;??_)"/>
    <numFmt numFmtId="175" formatCode="General_)"/>
    <numFmt numFmtId="176" formatCode="0.0_)"/>
    <numFmt numFmtId="177" formatCode="#,##0&quot; MH&quot;;\-#,##0&quot; MH&quot;"/>
    <numFmt numFmtId="178" formatCode="_-* #,##0_-;\-* #,##0_-;_-* &quot;-&quot;_-;_-@_-"/>
    <numFmt numFmtId="179" formatCode="mm/dd/yyyy\ hh:mm\ AM/PM"/>
    <numFmt numFmtId="180" formatCode="_-&quot;L.&quot;\ * #,##0_-;\-&quot;L.&quot;\ * #,##0_-;_-&quot;L.&quot;\ * &quot;-&quot;_-;_-@_-"/>
    <numFmt numFmtId="181" formatCode="_ * #,##0_ ;_ * \-#,##0_ ;_ * &quot;-&quot;_ ;_ @_ "/>
    <numFmt numFmtId="182" formatCode="_ * #,##0.00_ ;_ * \-#,##0.00_ ;_ * &quot;-&quot;??_ ;_ @_ "/>
    <numFmt numFmtId="183" formatCode="_ &quot;\&quot;* #,##0_ ;_ &quot;\&quot;* \-#,##0_ ;_ &quot;\&quot;* &quot;-&quot;_ ;_ @_ "/>
    <numFmt numFmtId="184" formatCode="_ &quot;\&quot;* #,##0.00_ ;_ &quot;\&quot;* \-#,##0.00_ ;_ &quot;\&quot;* &quot;-&quot;??_ ;_ @_ "/>
  </numFmts>
  <fonts count="67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u/>
      <sz val="10"/>
      <name val="Arial"/>
      <family val="2"/>
    </font>
    <font>
      <sz val="5"/>
      <name val="Arial"/>
      <family val="2"/>
    </font>
    <font>
      <sz val="10"/>
      <color indexed="8"/>
      <name val="Arial"/>
      <family val="2"/>
    </font>
    <font>
      <vertAlign val="subscript"/>
      <sz val="10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color rgb="FF0000FF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i/>
      <sz val="12"/>
      <color indexed="12"/>
      <name val="Arial"/>
      <family val="2"/>
    </font>
    <font>
      <i/>
      <sz val="10"/>
      <color indexed="12"/>
      <name val="Arial"/>
      <family val="2"/>
    </font>
    <font>
      <b/>
      <sz val="10"/>
      <color rgb="FF0000FF"/>
      <name val="Arial"/>
      <family val="2"/>
    </font>
    <font>
      <i/>
      <sz val="8"/>
      <color rgb="FF0000FF"/>
      <name val="Arial"/>
      <family val="2"/>
    </font>
    <font>
      <sz val="12"/>
      <color indexed="12"/>
      <name val="Arial"/>
      <family val="2"/>
    </font>
    <font>
      <b/>
      <sz val="12"/>
      <color rgb="FFFF0000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u/>
      <sz val="4.5999999999999996"/>
      <color theme="10"/>
      <name val="Calibri"/>
      <family val="2"/>
    </font>
    <font>
      <u/>
      <sz val="9.35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Arial MT"/>
    </font>
    <font>
      <sz val="10"/>
      <color theme="1"/>
      <name val="Arial"/>
      <family val="2"/>
    </font>
    <font>
      <sz val="10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name val="Tahom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2"/>
      <name val="돋움체"/>
      <family val="3"/>
      <charset val="129"/>
    </font>
    <font>
      <sz val="11"/>
      <name val="돋움"/>
      <family val="3"/>
      <charset val="129"/>
    </font>
    <font>
      <sz val="12"/>
      <color indexed="8"/>
      <name val="宋体"/>
      <charset val="134"/>
    </font>
  </fonts>
  <fills count="4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9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7" fillId="9" borderId="0" applyNumberFormat="0" applyBorder="0" applyAlignment="0" applyProtection="0"/>
    <xf numFmtId="0" fontId="28" fillId="26" borderId="25" applyNumberFormat="0" applyAlignment="0" applyProtection="0"/>
    <xf numFmtId="0" fontId="29" fillId="27" borderId="26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24" fillId="0" borderId="0" applyProtection="0"/>
    <xf numFmtId="174" fontId="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2" fontId="24" fillId="0" borderId="0" applyProtection="0"/>
    <xf numFmtId="2" fontId="2" fillId="0" borderId="0" applyFont="0" applyFill="0" applyBorder="0" applyAlignment="0" applyProtection="0"/>
    <xf numFmtId="2" fontId="24" fillId="0" borderId="0" applyProtection="0"/>
    <xf numFmtId="0" fontId="31" fillId="10" borderId="0" applyNumberFormat="0" applyBorder="0" applyAlignment="0" applyProtection="0"/>
    <xf numFmtId="38" fontId="32" fillId="28" borderId="0" applyNumberFormat="0" applyBorder="0" applyAlignment="0" applyProtection="0"/>
    <xf numFmtId="0" fontId="33" fillId="0" borderId="27" applyNumberFormat="0" applyAlignment="0" applyProtection="0">
      <alignment horizontal="left" vertical="center"/>
    </xf>
    <xf numFmtId="0" fontId="33" fillId="0" borderId="8">
      <alignment horizontal="left" vertical="center"/>
    </xf>
    <xf numFmtId="0" fontId="34" fillId="0" borderId="28" applyNumberFormat="0" applyFill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Protection="0"/>
    <xf numFmtId="0" fontId="33" fillId="0" borderId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10" fontId="32" fillId="29" borderId="18" applyNumberFormat="0" applyBorder="0" applyAlignment="0" applyProtection="0"/>
    <xf numFmtId="0" fontId="42" fillId="13" borderId="25" applyNumberFormat="0" applyAlignment="0" applyProtection="0"/>
    <xf numFmtId="0" fontId="43" fillId="0" borderId="31" applyNumberFormat="0" applyFill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" fontId="44" fillId="0" borderId="0" applyFont="0" applyFill="0" applyBorder="0" applyAlignment="0" applyProtection="0"/>
    <xf numFmtId="37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5" fillId="30" borderId="0" applyNumberFormat="0" applyBorder="0" applyAlignment="0" applyProtection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46" fillId="0" borderId="0"/>
    <xf numFmtId="0" fontId="1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2" fillId="0" borderId="0"/>
    <xf numFmtId="0" fontId="24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47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2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2" fillId="0" borderId="0"/>
    <xf numFmtId="0" fontId="2" fillId="0" borderId="0">
      <alignment horizontal="center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44" fillId="0" borderId="0"/>
    <xf numFmtId="0" fontId="2" fillId="31" borderId="32" applyNumberFormat="0" applyFont="0" applyAlignment="0" applyProtection="0"/>
    <xf numFmtId="0" fontId="2" fillId="31" borderId="32" applyNumberFormat="0" applyFont="0" applyAlignment="0" applyProtection="0"/>
    <xf numFmtId="0" fontId="2" fillId="0" borderId="0"/>
    <xf numFmtId="0" fontId="52" fillId="26" borderId="33" applyNumberFormat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53" fillId="32" borderId="34" applyNumberFormat="0" applyProtection="0">
      <alignment vertical="center"/>
    </xf>
    <xf numFmtId="4" fontId="54" fillId="32" borderId="34" applyNumberFormat="0" applyProtection="0">
      <alignment vertical="center"/>
    </xf>
    <xf numFmtId="4" fontId="55" fillId="32" borderId="34" applyNumberFormat="0" applyProtection="0">
      <alignment horizontal="left" vertical="center" indent="1"/>
    </xf>
    <xf numFmtId="4" fontId="55" fillId="33" borderId="0" applyNumberFormat="0" applyProtection="0">
      <alignment horizontal="left" vertical="center" indent="1"/>
    </xf>
    <xf numFmtId="4" fontId="55" fillId="6" borderId="34" applyNumberFormat="0" applyProtection="0">
      <alignment horizontal="right" vertical="center"/>
    </xf>
    <xf numFmtId="4" fontId="55" fillId="34" borderId="34" applyNumberFormat="0" applyProtection="0">
      <alignment horizontal="right" vertical="center"/>
    </xf>
    <xf numFmtId="4" fontId="55" fillId="35" borderId="34" applyNumberFormat="0" applyProtection="0">
      <alignment horizontal="right" vertical="center"/>
    </xf>
    <xf numFmtId="4" fontId="55" fillId="36" borderId="34" applyNumberFormat="0" applyProtection="0">
      <alignment horizontal="right" vertical="center"/>
    </xf>
    <xf numFmtId="4" fontId="55" fillId="37" borderId="34" applyNumberFormat="0" applyProtection="0">
      <alignment horizontal="right" vertical="center"/>
    </xf>
    <xf numFmtId="4" fontId="55" fillId="38" borderId="34" applyNumberFormat="0" applyProtection="0">
      <alignment horizontal="right" vertical="center"/>
    </xf>
    <xf numFmtId="4" fontId="55" fillId="39" borderId="34" applyNumberFormat="0" applyProtection="0">
      <alignment horizontal="right" vertical="center"/>
    </xf>
    <xf numFmtId="4" fontId="55" fillId="40" borderId="34" applyNumberFormat="0" applyProtection="0">
      <alignment horizontal="right" vertical="center"/>
    </xf>
    <xf numFmtId="4" fontId="55" fillId="41" borderId="34" applyNumberFormat="0" applyProtection="0">
      <alignment horizontal="right" vertical="center"/>
    </xf>
    <xf numFmtId="4" fontId="53" fillId="42" borderId="35" applyNumberFormat="0" applyProtection="0">
      <alignment horizontal="left" vertical="center" indent="1"/>
    </xf>
    <xf numFmtId="4" fontId="53" fillId="43" borderId="0" applyNumberFormat="0" applyProtection="0">
      <alignment horizontal="left" vertical="center" indent="1"/>
    </xf>
    <xf numFmtId="4" fontId="53" fillId="33" borderId="0" applyNumberFormat="0" applyProtection="0">
      <alignment horizontal="left" vertical="center" indent="1"/>
    </xf>
    <xf numFmtId="4" fontId="55" fillId="43" borderId="34" applyNumberFormat="0" applyProtection="0">
      <alignment horizontal="right" vertical="center"/>
    </xf>
    <xf numFmtId="4" fontId="6" fillId="43" borderId="0" applyNumberFormat="0" applyProtection="0">
      <alignment horizontal="left" vertical="center" indent="1"/>
    </xf>
    <xf numFmtId="4" fontId="6" fillId="33" borderId="0" applyNumberFormat="0" applyProtection="0">
      <alignment horizontal="left" vertical="center" indent="1"/>
    </xf>
    <xf numFmtId="4" fontId="55" fillId="44" borderId="34" applyNumberFormat="0" applyProtection="0">
      <alignment vertical="center"/>
    </xf>
    <xf numFmtId="4" fontId="56" fillId="44" borderId="34" applyNumberFormat="0" applyProtection="0">
      <alignment vertical="center"/>
    </xf>
    <xf numFmtId="4" fontId="53" fillId="43" borderId="36" applyNumberFormat="0" applyProtection="0">
      <alignment horizontal="left" vertical="center" indent="1"/>
    </xf>
    <xf numFmtId="4" fontId="55" fillId="44" borderId="34" applyNumberFormat="0" applyProtection="0">
      <alignment horizontal="right" vertical="center"/>
    </xf>
    <xf numFmtId="4" fontId="56" fillId="44" borderId="34" applyNumberFormat="0" applyProtection="0">
      <alignment horizontal="right" vertical="center"/>
    </xf>
    <xf numFmtId="4" fontId="53" fillId="43" borderId="34" applyNumberFormat="0" applyProtection="0">
      <alignment horizontal="left" vertical="center" indent="1"/>
    </xf>
    <xf numFmtId="4" fontId="57" fillId="45" borderId="36" applyNumberFormat="0" applyProtection="0">
      <alignment horizontal="left" vertical="center" indent="1"/>
    </xf>
    <xf numFmtId="4" fontId="58" fillId="44" borderId="34" applyNumberFormat="0" applyProtection="0">
      <alignment horizontal="right" vertical="center"/>
    </xf>
    <xf numFmtId="0" fontId="24" fillId="0" borderId="0"/>
    <xf numFmtId="0" fontId="2" fillId="0" borderId="0"/>
    <xf numFmtId="0" fontId="2" fillId="0" borderId="0"/>
    <xf numFmtId="0" fontId="59" fillId="0" borderId="0" applyNumberFormat="0" applyFill="0" applyBorder="0" applyProtection="0">
      <alignment horizontal="right"/>
    </xf>
    <xf numFmtId="8" fontId="59" fillId="0" borderId="0" applyFill="0" applyBorder="0" applyProtection="0">
      <alignment horizontal="right"/>
    </xf>
    <xf numFmtId="179" fontId="59" fillId="0" borderId="0" applyFill="0" applyBorder="0" applyProtection="0">
      <alignment horizontal="left"/>
    </xf>
    <xf numFmtId="0" fontId="59" fillId="0" borderId="0" applyNumberFormat="0" applyFill="0" applyBorder="0" applyAlignment="0" applyProtection="0"/>
    <xf numFmtId="49" fontId="59" fillId="0" borderId="0" applyFill="0" applyBorder="0" applyProtection="0">
      <alignment horizontal="left"/>
    </xf>
    <xf numFmtId="49" fontId="59" fillId="0" borderId="0" applyFill="0" applyBorder="0" applyProtection="0">
      <alignment horizontal="left"/>
    </xf>
    <xf numFmtId="0" fontId="60" fillId="0" borderId="0" applyNumberFormat="0" applyFill="0" applyBorder="0" applyAlignment="0" applyProtection="0"/>
    <xf numFmtId="0" fontId="61" fillId="0" borderId="37" applyNumberFormat="0" applyFill="0" applyAlignment="0" applyProtection="0"/>
    <xf numFmtId="180" fontId="2" fillId="0" borderId="0" applyFont="0" applyFill="0" applyBorder="0" applyAlignment="0" applyProtection="0"/>
    <xf numFmtId="8" fontId="44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0" fontId="65" fillId="0" borderId="0"/>
    <xf numFmtId="0" fontId="66" fillId="0" borderId="0"/>
  </cellStyleXfs>
  <cellXfs count="166">
    <xf numFmtId="0" fontId="0" fillId="0" borderId="0" xfId="0"/>
    <xf numFmtId="0" fontId="3" fillId="0" borderId="1" xfId="1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/>
    </xf>
    <xf numFmtId="0" fontId="2" fillId="0" borderId="0" xfId="1" applyAlignment="1" applyProtection="1">
      <alignment vertical="center"/>
    </xf>
    <xf numFmtId="0" fontId="4" fillId="0" borderId="4" xfId="1" applyFont="1" applyBorder="1" applyProtection="1"/>
    <xf numFmtId="0" fontId="2" fillId="0" borderId="0" xfId="1" applyBorder="1" applyProtection="1"/>
    <xf numFmtId="0" fontId="2" fillId="0" borderId="5" xfId="1" applyBorder="1" applyProtection="1"/>
    <xf numFmtId="0" fontId="2" fillId="0" borderId="0" xfId="1" applyProtection="1"/>
    <xf numFmtId="0" fontId="2" fillId="0" borderId="4" xfId="1" applyBorder="1" applyProtection="1"/>
    <xf numFmtId="0" fontId="2" fillId="0" borderId="4" xfId="1" applyFont="1" applyBorder="1" applyProtection="1"/>
    <xf numFmtId="0" fontId="2" fillId="0" borderId="0" xfId="1" applyFont="1" applyBorder="1" applyProtection="1"/>
    <xf numFmtId="0" fontId="2" fillId="0" borderId="5" xfId="1" applyFont="1" applyBorder="1" applyProtection="1"/>
    <xf numFmtId="0" fontId="2" fillId="0" borderId="0" xfId="1" applyFont="1" applyProtection="1"/>
    <xf numFmtId="0" fontId="5" fillId="0" borderId="4" xfId="1" applyFont="1" applyBorder="1" applyProtection="1"/>
    <xf numFmtId="0" fontId="5" fillId="0" borderId="0" xfId="1" applyFont="1" applyBorder="1" applyProtection="1"/>
    <xf numFmtId="0" fontId="5" fillId="0" borderId="5" xfId="1" applyFont="1" applyBorder="1" applyProtection="1"/>
    <xf numFmtId="0" fontId="5" fillId="0" borderId="0" xfId="1" applyFont="1" applyProtection="1"/>
    <xf numFmtId="0" fontId="2" fillId="0" borderId="6" xfId="1" applyBorder="1" applyProtection="1"/>
    <xf numFmtId="0" fontId="2" fillId="0" borderId="7" xfId="1" applyBorder="1" applyProtection="1"/>
    <xf numFmtId="0" fontId="2" fillId="0" borderId="7" xfId="1" applyFont="1" applyBorder="1" applyAlignment="1" applyProtection="1">
      <alignment horizontal="right"/>
    </xf>
    <xf numFmtId="49" fontId="6" fillId="2" borderId="8" xfId="1" applyNumberFormat="1" applyFont="1" applyFill="1" applyBorder="1" applyAlignment="1" applyProtection="1">
      <alignment horizontal="center"/>
      <protection locked="0"/>
    </xf>
    <xf numFmtId="0" fontId="2" fillId="2" borderId="9" xfId="1" applyFill="1" applyBorder="1" applyAlignment="1" applyProtection="1">
      <alignment horizontal="center"/>
      <protection locked="0"/>
    </xf>
    <xf numFmtId="49" fontId="6" fillId="2" borderId="9" xfId="1" applyNumberFormat="1" applyFont="1" applyFill="1" applyBorder="1" applyAlignment="1" applyProtection="1">
      <alignment horizontal="center"/>
      <protection locked="0"/>
    </xf>
    <xf numFmtId="0" fontId="2" fillId="0" borderId="7" xfId="1" applyBorder="1" applyAlignment="1" applyProtection="1">
      <alignment horizontal="right"/>
    </xf>
    <xf numFmtId="0" fontId="2" fillId="0" borderId="0" xfId="1" applyFont="1" applyBorder="1" applyAlignment="1" applyProtection="1">
      <alignment horizontal="right"/>
    </xf>
    <xf numFmtId="0" fontId="2" fillId="0" borderId="0" xfId="1" applyBorder="1" applyAlignment="1" applyProtection="1">
      <alignment horizontal="right"/>
    </xf>
    <xf numFmtId="0" fontId="2" fillId="0" borderId="10" xfId="1" applyBorder="1" applyProtection="1"/>
    <xf numFmtId="0" fontId="2" fillId="0" borderId="10" xfId="1" applyFont="1" applyBorder="1" applyProtection="1"/>
    <xf numFmtId="0" fontId="2" fillId="0" borderId="11" xfId="1" applyFont="1" applyBorder="1" applyProtection="1"/>
    <xf numFmtId="0" fontId="2" fillId="0" borderId="10" xfId="1" applyFont="1" applyBorder="1" applyAlignment="1" applyProtection="1">
      <alignment horizontal="right"/>
    </xf>
    <xf numFmtId="0" fontId="2" fillId="0" borderId="10" xfId="1" applyBorder="1" applyAlignment="1" applyProtection="1">
      <alignment horizontal="right"/>
    </xf>
    <xf numFmtId="0" fontId="2" fillId="0" borderId="12" xfId="1" applyBorder="1" applyAlignment="1" applyProtection="1">
      <alignment horizontal="right"/>
    </xf>
    <xf numFmtId="0" fontId="2" fillId="0" borderId="13" xfId="1" applyBorder="1" applyAlignment="1" applyProtection="1"/>
    <xf numFmtId="0" fontId="2" fillId="0" borderId="13" xfId="1" applyBorder="1" applyAlignment="1" applyProtection="1">
      <alignment horizontal="center"/>
    </xf>
    <xf numFmtId="0" fontId="2" fillId="0" borderId="13" xfId="1" applyBorder="1" applyAlignment="1" applyProtection="1">
      <alignment horizontal="centerContinuous"/>
    </xf>
    <xf numFmtId="0" fontId="2" fillId="0" borderId="14" xfId="1" applyBorder="1" applyProtection="1"/>
    <xf numFmtId="0" fontId="2" fillId="0" borderId="13" xfId="1" applyBorder="1" applyAlignment="1" applyProtection="1">
      <alignment horizontal="right"/>
    </xf>
    <xf numFmtId="0" fontId="2" fillId="0" borderId="6" xfId="1" applyBorder="1" applyAlignment="1" applyProtection="1">
      <alignment horizontal="center"/>
    </xf>
    <xf numFmtId="0" fontId="2" fillId="0" borderId="10" xfId="1" applyBorder="1" applyAlignment="1" applyProtection="1">
      <alignment horizontal="centerContinuous"/>
    </xf>
    <xf numFmtId="0" fontId="2" fillId="0" borderId="11" xfId="1" applyBorder="1" applyAlignment="1" applyProtection="1">
      <alignment horizontal="centerContinuous"/>
    </xf>
    <xf numFmtId="0" fontId="2" fillId="0" borderId="15" xfId="1" applyBorder="1" applyAlignment="1" applyProtection="1">
      <alignment horizontal="center"/>
    </xf>
    <xf numFmtId="0" fontId="2" fillId="0" borderId="10" xfId="1" applyBorder="1" applyAlignment="1" applyProtection="1">
      <alignment horizontal="center"/>
    </xf>
    <xf numFmtId="0" fontId="2" fillId="0" borderId="11" xfId="1" applyBorder="1" applyAlignment="1" applyProtection="1">
      <alignment horizontal="center"/>
    </xf>
    <xf numFmtId="0" fontId="2" fillId="0" borderId="16" xfId="1" applyBorder="1" applyAlignment="1" applyProtection="1">
      <alignment horizontal="center"/>
    </xf>
    <xf numFmtId="0" fontId="2" fillId="0" borderId="17" xfId="1" applyBorder="1" applyAlignment="1" applyProtection="1">
      <alignment horizontal="center"/>
    </xf>
    <xf numFmtId="164" fontId="6" fillId="2" borderId="18" xfId="1" applyNumberFormat="1" applyFont="1" applyFill="1" applyBorder="1" applyProtection="1">
      <protection locked="0"/>
    </xf>
    <xf numFmtId="164" fontId="2" fillId="0" borderId="19" xfId="1" applyNumberFormat="1" applyBorder="1" applyProtection="1"/>
    <xf numFmtId="164" fontId="2" fillId="0" borderId="18" xfId="1" applyNumberFormat="1" applyBorder="1" applyProtection="1"/>
    <xf numFmtId="0" fontId="2" fillId="0" borderId="18" xfId="1" applyBorder="1" applyAlignment="1" applyProtection="1">
      <alignment horizontal="center"/>
    </xf>
    <xf numFmtId="0" fontId="2" fillId="0" borderId="19" xfId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Continuous"/>
    </xf>
    <xf numFmtId="0" fontId="2" fillId="0" borderId="16" xfId="1" applyBorder="1" applyAlignment="1" applyProtection="1">
      <alignment horizontal="centerContinuous"/>
    </xf>
    <xf numFmtId="0" fontId="2" fillId="0" borderId="0" xfId="1" applyFont="1" applyBorder="1" applyAlignment="1" applyProtection="1">
      <alignment horizontal="centerContinuous"/>
    </xf>
    <xf numFmtId="0" fontId="8" fillId="0" borderId="0" xfId="1" applyFont="1" applyBorder="1" applyAlignment="1" applyProtection="1">
      <alignment horizontal="centerContinuous"/>
    </xf>
    <xf numFmtId="0" fontId="8" fillId="0" borderId="5" xfId="1" applyFont="1" applyBorder="1" applyAlignment="1" applyProtection="1">
      <alignment horizontal="centerContinuous"/>
    </xf>
    <xf numFmtId="0" fontId="2" fillId="0" borderId="20" xfId="1" applyBorder="1" applyProtection="1"/>
    <xf numFmtId="0" fontId="2" fillId="0" borderId="21" xfId="1" applyBorder="1" applyAlignment="1" applyProtection="1">
      <alignment horizontal="right"/>
    </xf>
    <xf numFmtId="165" fontId="2" fillId="0" borderId="21" xfId="1" applyNumberFormat="1" applyFont="1" applyBorder="1" applyAlignment="1" applyProtection="1">
      <alignment horizontal="centerContinuous"/>
    </xf>
    <xf numFmtId="0" fontId="2" fillId="0" borderId="21" xfId="1" applyBorder="1" applyAlignment="1" applyProtection="1">
      <alignment horizontal="centerContinuous"/>
    </xf>
    <xf numFmtId="0" fontId="2" fillId="0" borderId="22" xfId="1" applyBorder="1" applyProtection="1"/>
    <xf numFmtId="164" fontId="2" fillId="0" borderId="21" xfId="1" applyNumberFormat="1" applyFont="1" applyBorder="1" applyAlignment="1" applyProtection="1">
      <alignment horizontal="centerContinuous"/>
    </xf>
    <xf numFmtId="0" fontId="2" fillId="0" borderId="1" xfId="1" applyBorder="1" applyProtection="1"/>
    <xf numFmtId="0" fontId="2" fillId="0" borderId="2" xfId="1" applyBorder="1" applyProtection="1"/>
    <xf numFmtId="0" fontId="2" fillId="0" borderId="3" xfId="1" applyBorder="1" applyProtection="1"/>
    <xf numFmtId="0" fontId="9" fillId="0" borderId="4" xfId="1" applyFont="1" applyBorder="1" applyAlignment="1" applyProtection="1">
      <alignment horizontal="centerContinuous"/>
    </xf>
    <xf numFmtId="0" fontId="2" fillId="0" borderId="0" xfId="1" applyBorder="1" applyAlignment="1" applyProtection="1">
      <alignment horizontal="centerContinuous"/>
    </xf>
    <xf numFmtId="0" fontId="2" fillId="0" borderId="4" xfId="1" applyFont="1" applyBorder="1" applyAlignment="1" applyProtection="1">
      <alignment horizontal="right"/>
    </xf>
    <xf numFmtId="164" fontId="4" fillId="0" borderId="0" xfId="1" applyNumberFormat="1" applyFont="1" applyBorder="1" applyAlignment="1" applyProtection="1">
      <alignment horizontal="center"/>
    </xf>
    <xf numFmtId="0" fontId="2" fillId="0" borderId="0" xfId="1" quotePrefix="1" applyBorder="1" applyAlignment="1" applyProtection="1">
      <alignment horizontal="center"/>
    </xf>
    <xf numFmtId="166" fontId="2" fillId="0" borderId="10" xfId="1" applyNumberFormat="1" applyBorder="1" applyAlignment="1" applyProtection="1">
      <alignment horizontal="centerContinuous"/>
    </xf>
    <xf numFmtId="0" fontId="2" fillId="0" borderId="0" xfId="1" applyBorder="1" applyAlignment="1" applyProtection="1">
      <alignment horizontal="center"/>
    </xf>
    <xf numFmtId="0" fontId="2" fillId="0" borderId="4" xfId="1" applyBorder="1" applyAlignment="1" applyProtection="1">
      <alignment horizontal="right"/>
    </xf>
    <xf numFmtId="164" fontId="2" fillId="0" borderId="0" xfId="1" applyNumberFormat="1" applyBorder="1" applyAlignment="1" applyProtection="1">
      <alignment horizontal="centerContinuous"/>
    </xf>
    <xf numFmtId="0" fontId="2" fillId="0" borderId="0" xfId="1" quotePrefix="1" applyBorder="1" applyAlignment="1" applyProtection="1">
      <alignment horizontal="centerContinuous"/>
    </xf>
    <xf numFmtId="0" fontId="2" fillId="0" borderId="0" xfId="1" quotePrefix="1" applyBorder="1" applyProtection="1"/>
    <xf numFmtId="164" fontId="2" fillId="0" borderId="10" xfId="1" applyNumberFormat="1" applyBorder="1" applyAlignment="1" applyProtection="1">
      <alignment horizontal="centerContinuous"/>
    </xf>
    <xf numFmtId="167" fontId="2" fillId="0" borderId="0" xfId="1" applyNumberFormat="1" applyBorder="1" applyAlignment="1" applyProtection="1">
      <alignment horizontal="centerContinuous"/>
    </xf>
    <xf numFmtId="168" fontId="2" fillId="0" borderId="0" xfId="1" applyNumberFormat="1" applyBorder="1" applyAlignment="1" applyProtection="1">
      <alignment horizontal="centerContinuous"/>
    </xf>
    <xf numFmtId="0" fontId="2" fillId="0" borderId="20" xfId="1" applyBorder="1" applyAlignment="1" applyProtection="1"/>
    <xf numFmtId="0" fontId="2" fillId="0" borderId="21" xfId="1" applyBorder="1" applyProtection="1"/>
    <xf numFmtId="0" fontId="2" fillId="0" borderId="21" xfId="1" applyBorder="1" applyAlignment="1" applyProtection="1">
      <alignment horizontal="center"/>
    </xf>
    <xf numFmtId="167" fontId="2" fillId="0" borderId="21" xfId="1" applyNumberFormat="1" applyBorder="1" applyAlignment="1" applyProtection="1">
      <alignment horizontal="centerContinuous"/>
    </xf>
    <xf numFmtId="0" fontId="2" fillId="0" borderId="21" xfId="1" quotePrefix="1" applyBorder="1" applyAlignment="1" applyProtection="1">
      <alignment horizontal="centerContinuous"/>
    </xf>
    <xf numFmtId="0" fontId="2" fillId="0" borderId="21" xfId="1" quotePrefix="1" applyBorder="1" applyProtection="1"/>
    <xf numFmtId="168" fontId="2" fillId="0" borderId="21" xfId="1" applyNumberFormat="1" applyBorder="1" applyAlignment="1" applyProtection="1">
      <alignment horizontal="centerContinuous"/>
    </xf>
    <xf numFmtId="0" fontId="10" fillId="3" borderId="1" xfId="1" applyFont="1" applyFill="1" applyBorder="1" applyAlignment="1" applyProtection="1">
      <alignment horizontal="center" vertical="center"/>
    </xf>
    <xf numFmtId="0" fontId="10" fillId="3" borderId="2" xfId="1" applyFont="1" applyFill="1" applyBorder="1" applyAlignment="1" applyProtection="1">
      <alignment horizontal="center" vertical="center"/>
    </xf>
    <xf numFmtId="0" fontId="10" fillId="3" borderId="3" xfId="1" applyFont="1" applyFill="1" applyBorder="1" applyAlignment="1" applyProtection="1">
      <alignment horizontal="center" vertical="center"/>
    </xf>
    <xf numFmtId="0" fontId="10" fillId="3" borderId="20" xfId="1" applyFont="1" applyFill="1" applyBorder="1" applyAlignment="1" applyProtection="1">
      <alignment horizontal="center" vertical="center"/>
    </xf>
    <xf numFmtId="0" fontId="10" fillId="3" borderId="21" xfId="1" applyFont="1" applyFill="1" applyBorder="1" applyAlignment="1" applyProtection="1">
      <alignment horizontal="center" vertical="center"/>
    </xf>
    <xf numFmtId="0" fontId="10" fillId="3" borderId="22" xfId="1" applyFont="1" applyFill="1" applyBorder="1" applyAlignment="1" applyProtection="1">
      <alignment horizontal="center" vertical="center"/>
    </xf>
    <xf numFmtId="0" fontId="11" fillId="0" borderId="1" xfId="1" applyFont="1" applyBorder="1" applyProtection="1"/>
    <xf numFmtId="165" fontId="2" fillId="0" borderId="0" xfId="1" applyNumberFormat="1" applyBorder="1" applyAlignment="1" applyProtection="1">
      <alignment horizontal="centerContinuous"/>
    </xf>
    <xf numFmtId="164" fontId="2" fillId="0" borderId="10" xfId="1" applyNumberFormat="1" applyBorder="1" applyAlignment="1" applyProtection="1">
      <alignment horizontal="center"/>
    </xf>
    <xf numFmtId="0" fontId="4" fillId="0" borderId="0" xfId="1" applyFont="1" applyBorder="1" applyAlignment="1" applyProtection="1">
      <alignment horizontal="centerContinuous"/>
    </xf>
    <xf numFmtId="0" fontId="2" fillId="0" borderId="4" xfId="1" applyBorder="1" applyAlignment="1" applyProtection="1"/>
    <xf numFmtId="0" fontId="12" fillId="0" borderId="0" xfId="1" applyFont="1" applyBorder="1" applyProtection="1"/>
    <xf numFmtId="165" fontId="2" fillId="0" borderId="18" xfId="1" applyNumberFormat="1" applyBorder="1" applyProtection="1"/>
    <xf numFmtId="0" fontId="2" fillId="0" borderId="23" xfId="1" quotePrefix="1" applyFont="1" applyBorder="1" applyAlignment="1" applyProtection="1">
      <alignment horizontal="centerContinuous"/>
    </xf>
    <xf numFmtId="165" fontId="2" fillId="0" borderId="10" xfId="1" applyNumberFormat="1" applyBorder="1" applyAlignment="1" applyProtection="1">
      <alignment horizontal="centerContinuous"/>
    </xf>
    <xf numFmtId="10" fontId="12" fillId="0" borderId="18" xfId="2" applyNumberFormat="1" applyFont="1" applyBorder="1" applyAlignment="1" applyProtection="1">
      <alignment horizontal="center"/>
    </xf>
    <xf numFmtId="167" fontId="2" fillId="0" borderId="0" xfId="1" quotePrefix="1" applyNumberFormat="1" applyBorder="1" applyAlignment="1" applyProtection="1">
      <alignment horizontal="centerContinuous"/>
    </xf>
    <xf numFmtId="10" fontId="2" fillId="0" borderId="0" xfId="1" applyNumberFormat="1" applyBorder="1" applyProtection="1"/>
    <xf numFmtId="0" fontId="2" fillId="0" borderId="4" xfId="1" applyFont="1" applyBorder="1" applyAlignment="1" applyProtection="1">
      <alignment horizontal="centerContinuous"/>
    </xf>
    <xf numFmtId="165" fontId="2" fillId="0" borderId="0" xfId="1" quotePrefix="1" applyNumberFormat="1" applyBorder="1" applyAlignment="1" applyProtection="1">
      <alignment horizontal="center"/>
    </xf>
    <xf numFmtId="165" fontId="2" fillId="0" borderId="0" xfId="1" applyNumberFormat="1" applyBorder="1" applyProtection="1"/>
    <xf numFmtId="165" fontId="2" fillId="0" borderId="0" xfId="1" quotePrefix="1" applyNumberFormat="1" applyBorder="1" applyProtection="1"/>
    <xf numFmtId="0" fontId="2" fillId="0" borderId="4" xfId="1" applyFont="1" applyBorder="1" applyAlignment="1" applyProtection="1"/>
    <xf numFmtId="1" fontId="2" fillId="0" borderId="0" xfId="1" applyNumberFormat="1" applyBorder="1" applyAlignment="1" applyProtection="1">
      <alignment horizontal="centerContinuous"/>
    </xf>
    <xf numFmtId="0" fontId="2" fillId="0" borderId="0" xfId="1" applyFont="1" applyBorder="1" applyAlignment="1" applyProtection="1">
      <alignment horizontal="left"/>
    </xf>
    <xf numFmtId="0" fontId="2" fillId="0" borderId="4" xfId="1" applyBorder="1" applyAlignment="1" applyProtection="1">
      <alignment horizontal="centerContinuous"/>
    </xf>
    <xf numFmtId="0" fontId="14" fillId="0" borderId="0" xfId="1" applyFont="1" applyBorder="1" applyProtection="1"/>
    <xf numFmtId="0" fontId="2" fillId="0" borderId="0" xfId="1" applyBorder="1" applyAlignment="1" applyProtection="1"/>
    <xf numFmtId="165" fontId="2" fillId="0" borderId="0" xfId="1" applyNumberFormat="1" applyBorder="1" applyAlignment="1" applyProtection="1"/>
    <xf numFmtId="165" fontId="2" fillId="0" borderId="0" xfId="1" applyNumberFormat="1" applyBorder="1" applyAlignment="1" applyProtection="1">
      <alignment horizontal="left"/>
    </xf>
    <xf numFmtId="165" fontId="19" fillId="0" borderId="18" xfId="1" applyNumberFormat="1" applyFont="1" applyBorder="1" applyAlignment="1" applyProtection="1">
      <alignment horizontal="center"/>
    </xf>
    <xf numFmtId="0" fontId="20" fillId="0" borderId="0" xfId="1" applyFont="1" applyBorder="1" applyProtection="1"/>
    <xf numFmtId="0" fontId="14" fillId="0" borderId="0" xfId="1" applyFont="1" applyBorder="1" applyAlignment="1" applyProtection="1">
      <alignment wrapText="1"/>
    </xf>
    <xf numFmtId="0" fontId="2" fillId="0" borderId="0" xfId="1" applyBorder="1" applyAlignment="1" applyProtection="1">
      <alignment wrapText="1"/>
    </xf>
    <xf numFmtId="0" fontId="2" fillId="0" borderId="5" xfId="1" applyBorder="1" applyAlignment="1" applyProtection="1">
      <alignment wrapText="1"/>
    </xf>
    <xf numFmtId="0" fontId="2" fillId="0" borderId="0" xfId="1" applyBorder="1" applyAlignment="1" applyProtection="1">
      <alignment wrapText="1"/>
    </xf>
    <xf numFmtId="0" fontId="2" fillId="0" borderId="5" xfId="1" applyBorder="1" applyAlignment="1" applyProtection="1">
      <alignment wrapText="1"/>
    </xf>
    <xf numFmtId="0" fontId="2" fillId="0" borderId="4" xfId="1" applyFont="1" applyBorder="1" applyAlignment="1" applyProtection="1">
      <alignment horizontal="left"/>
    </xf>
    <xf numFmtId="0" fontId="2" fillId="0" borderId="0" xfId="1" applyFont="1" applyBorder="1" applyAlignment="1" applyProtection="1">
      <alignment horizontal="center"/>
    </xf>
    <xf numFmtId="0" fontId="2" fillId="0" borderId="0" xfId="1" quotePrefix="1" applyFont="1" applyBorder="1" applyAlignment="1" applyProtection="1">
      <alignment horizontal="center"/>
    </xf>
    <xf numFmtId="10" fontId="2" fillId="0" borderId="18" xfId="1" applyNumberFormat="1" applyBorder="1" applyProtection="1"/>
    <xf numFmtId="0" fontId="2" fillId="0" borderId="0" xfId="1" applyFont="1" applyBorder="1" applyAlignment="1" applyProtection="1">
      <alignment horizontal="center"/>
    </xf>
    <xf numFmtId="0" fontId="2" fillId="0" borderId="18" xfId="1" applyFont="1" applyBorder="1" applyAlignment="1" applyProtection="1">
      <alignment horizontal="center" wrapText="1"/>
    </xf>
    <xf numFmtId="0" fontId="22" fillId="0" borderId="0" xfId="1" applyFont="1" applyFill="1" applyBorder="1" applyAlignment="1" applyProtection="1">
      <alignment horizontal="left"/>
    </xf>
    <xf numFmtId="164" fontId="2" fillId="0" borderId="18" xfId="1" applyNumberFormat="1" applyBorder="1" applyAlignment="1" applyProtection="1">
      <alignment horizontal="center" wrapText="1"/>
    </xf>
    <xf numFmtId="164" fontId="2" fillId="0" borderId="18" xfId="1" applyNumberFormat="1" applyBorder="1" applyAlignment="1" applyProtection="1">
      <alignment horizontal="center"/>
    </xf>
    <xf numFmtId="0" fontId="2" fillId="0" borderId="0" xfId="1" applyBorder="1" applyAlignment="1" applyProtection="1">
      <alignment horizontal="center" wrapText="1"/>
    </xf>
    <xf numFmtId="0" fontId="2" fillId="0" borderId="0" xfId="1" applyFont="1" applyBorder="1" applyAlignment="1" applyProtection="1">
      <alignment horizontal="right" wrapText="1"/>
    </xf>
    <xf numFmtId="164" fontId="2" fillId="0" borderId="18" xfId="1" applyNumberFormat="1" applyBorder="1" applyAlignment="1" applyProtection="1">
      <alignment wrapText="1"/>
    </xf>
    <xf numFmtId="0" fontId="2" fillId="0" borderId="21" xfId="1" applyBorder="1" applyAlignment="1" applyProtection="1">
      <alignment wrapText="1"/>
    </xf>
    <xf numFmtId="0" fontId="2" fillId="0" borderId="21" xfId="1" applyFont="1" applyBorder="1" applyAlignment="1" applyProtection="1">
      <alignment horizontal="right"/>
    </xf>
    <xf numFmtId="0" fontId="2" fillId="0" borderId="24" xfId="1" applyBorder="1" applyAlignment="1" applyProtection="1">
      <alignment wrapText="1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center"/>
    </xf>
    <xf numFmtId="0" fontId="3" fillId="0" borderId="5" xfId="1" applyFont="1" applyBorder="1" applyAlignment="1" applyProtection="1">
      <alignment horizontal="center"/>
    </xf>
    <xf numFmtId="0" fontId="14" fillId="0" borderId="4" xfId="1" applyFont="1" applyBorder="1" applyProtection="1"/>
    <xf numFmtId="0" fontId="14" fillId="0" borderId="0" xfId="1" applyFont="1" applyBorder="1" applyAlignment="1" applyProtection="1">
      <alignment horizontal="right"/>
    </xf>
    <xf numFmtId="10" fontId="19" fillId="0" borderId="18" xfId="2" applyNumberFormat="1" applyFont="1" applyBorder="1" applyAlignment="1" applyProtection="1">
      <alignment horizontal="center"/>
    </xf>
    <xf numFmtId="10" fontId="12" fillId="0" borderId="0" xfId="2" applyNumberFormat="1" applyFont="1" applyBorder="1" applyAlignment="1" applyProtection="1">
      <alignment horizontal="center"/>
    </xf>
    <xf numFmtId="0" fontId="12" fillId="0" borderId="0" xfId="1" applyFont="1" applyBorder="1" applyAlignment="1" applyProtection="1">
      <alignment horizontal="right"/>
    </xf>
    <xf numFmtId="0" fontId="12" fillId="4" borderId="18" xfId="1" applyFont="1" applyFill="1" applyBorder="1" applyAlignment="1" applyProtection="1">
      <alignment horizontal="center"/>
    </xf>
    <xf numFmtId="0" fontId="12" fillId="5" borderId="18" xfId="1" applyFont="1" applyFill="1" applyBorder="1" applyAlignment="1" applyProtection="1">
      <alignment horizontal="center"/>
    </xf>
    <xf numFmtId="0" fontId="23" fillId="6" borderId="18" xfId="1" applyFont="1" applyFill="1" applyBorder="1" applyAlignment="1" applyProtection="1">
      <alignment horizontal="center"/>
    </xf>
    <xf numFmtId="0" fontId="2" fillId="0" borderId="18" xfId="1" applyFont="1" applyFill="1" applyBorder="1" applyAlignment="1" applyProtection="1">
      <alignment horizontal="center"/>
    </xf>
    <xf numFmtId="168" fontId="2" fillId="0" borderId="18" xfId="1" applyNumberFormat="1" applyBorder="1" applyAlignment="1" applyProtection="1">
      <alignment horizontal="center"/>
    </xf>
    <xf numFmtId="0" fontId="2" fillId="7" borderId="18" xfId="1" applyFill="1" applyBorder="1" applyAlignment="1" applyProtection="1">
      <alignment horizontal="center"/>
    </xf>
    <xf numFmtId="0" fontId="11" fillId="0" borderId="4" xfId="1" applyFont="1" applyBorder="1" applyProtection="1"/>
    <xf numFmtId="0" fontId="11" fillId="0" borderId="0" xfId="1" applyFont="1" applyBorder="1" applyProtection="1"/>
    <xf numFmtId="164" fontId="11" fillId="0" borderId="0" xfId="1" applyNumberFormat="1" applyFont="1" applyBorder="1" applyProtection="1"/>
    <xf numFmtId="0" fontId="2" fillId="0" borderId="4" xfId="1" applyFont="1" applyBorder="1" applyAlignment="1" applyProtection="1">
      <alignment horizontal="left" wrapText="1"/>
    </xf>
    <xf numFmtId="0" fontId="2" fillId="0" borderId="0" xfId="1" applyFont="1" applyBorder="1" applyAlignment="1" applyProtection="1">
      <alignment horizontal="left" wrapText="1"/>
    </xf>
    <xf numFmtId="0" fontId="2" fillId="0" borderId="5" xfId="1" applyFont="1" applyBorder="1" applyAlignment="1" applyProtection="1">
      <alignment horizontal="left" wrapText="1"/>
    </xf>
    <xf numFmtId="0" fontId="14" fillId="0" borderId="20" xfId="1" applyFont="1" applyBorder="1" applyProtection="1"/>
    <xf numFmtId="0" fontId="24" fillId="0" borderId="0" xfId="1" applyFont="1" applyProtection="1"/>
  </cellXfs>
  <cellStyles count="209">
    <cellStyle name=" 1" xfId="3"/>
    <cellStyle name=" 1 2" xfId="4"/>
    <cellStyle name="$" xfId="5"/>
    <cellStyle name="$ plus" xfId="6"/>
    <cellStyle name="$_2003 AMS Engr rr etc. March Actuals 040903" xfId="7"/>
    <cellStyle name="$FH" xfId="8"/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 2" xfId="36"/>
    <cellStyle name="Comma 2 2" xfId="37"/>
    <cellStyle name="Comma 2 3" xfId="38"/>
    <cellStyle name="Comma 2 4" xfId="39"/>
    <cellStyle name="Comma 2 5" xfId="40"/>
    <cellStyle name="Currency 2" xfId="41"/>
    <cellStyle name="Currency 2 2" xfId="42"/>
    <cellStyle name="Currency 2 2 2" xfId="43"/>
    <cellStyle name="Currency 2 3" xfId="44"/>
    <cellStyle name="Date" xfId="45"/>
    <cellStyle name="Euro" xfId="46"/>
    <cellStyle name="Explanatory Text 2" xfId="47"/>
    <cellStyle name="Fixed" xfId="48"/>
    <cellStyle name="Fixed 2" xfId="49"/>
    <cellStyle name="Fixed 3" xfId="50"/>
    <cellStyle name="Good 2" xfId="51"/>
    <cellStyle name="Grey" xfId="52"/>
    <cellStyle name="Header1" xfId="53"/>
    <cellStyle name="Header2" xfId="54"/>
    <cellStyle name="Heading 1 2" xfId="55"/>
    <cellStyle name="Heading 2 2" xfId="56"/>
    <cellStyle name="Heading 3 2" xfId="57"/>
    <cellStyle name="Heading 4 2" xfId="58"/>
    <cellStyle name="HEADING1" xfId="59"/>
    <cellStyle name="HEADING2" xfId="60"/>
    <cellStyle name="Hipervínculo" xfId="61"/>
    <cellStyle name="Hipervínculo visitado" xfId="62"/>
    <cellStyle name="Hyperlink 2" xfId="63"/>
    <cellStyle name="Hyperlink 2 2" xfId="64"/>
    <cellStyle name="Hyperlink 2 3" xfId="65"/>
    <cellStyle name="Hyperlink 2 4" xfId="66"/>
    <cellStyle name="Hyperlink 2 5" xfId="67"/>
    <cellStyle name="Hyperlink 2 6" xfId="68"/>
    <cellStyle name="Hyperlink 3" xfId="69"/>
    <cellStyle name="Hyperlink 3 2 2" xfId="70"/>
    <cellStyle name="Input [yellow]" xfId="71"/>
    <cellStyle name="Input 2" xfId="72"/>
    <cellStyle name="Linked Cell 2" xfId="73"/>
    <cellStyle name="MH" xfId="74"/>
    <cellStyle name="MH/FH" xfId="75"/>
    <cellStyle name="MH_2003 AMS Engr rr etc. March Actuals 040903" xfId="76"/>
    <cellStyle name="Migliaia (0)_%eff.inputoutputmag12.10" xfId="77"/>
    <cellStyle name="Migliaia_MTCF02" xfId="78"/>
    <cellStyle name="Milliers" xfId="79"/>
    <cellStyle name="Milliers [0]_omm1_ year 2003" xfId="80"/>
    <cellStyle name="Milliers_omm1_ year 2003" xfId="81"/>
    <cellStyle name="Monétaire [0]_omm1_ year 2003" xfId="82"/>
    <cellStyle name="Monétaire_omm1_ year 2003" xfId="83"/>
    <cellStyle name="N?rmal_Sheet1 (2)" xfId="84"/>
    <cellStyle name="Neutral 2" xfId="85"/>
    <cellStyle name="Normal" xfId="0" builtinId="0"/>
    <cellStyle name="Normal - Style1" xfId="86"/>
    <cellStyle name="Normal - Style2" xfId="87"/>
    <cellStyle name="Normal 10" xfId="88"/>
    <cellStyle name="Normal 10 2" xfId="89"/>
    <cellStyle name="Normal 10 2 2" xfId="90"/>
    <cellStyle name="Normal 10 3" xfId="91"/>
    <cellStyle name="Normal 11" xfId="92"/>
    <cellStyle name="Normal 12" xfId="93"/>
    <cellStyle name="Normal 13" xfId="94"/>
    <cellStyle name="Normal 13 2" xfId="95"/>
    <cellStyle name="Normal 14" xfId="96"/>
    <cellStyle name="Normal 15" xfId="97"/>
    <cellStyle name="Normal 16" xfId="98"/>
    <cellStyle name="Normal 16 2" xfId="99"/>
    <cellStyle name="Normal 17" xfId="100"/>
    <cellStyle name="Normal 17 2" xfId="101"/>
    <cellStyle name="Normal 18" xfId="102"/>
    <cellStyle name="Normal 18 2" xfId="103"/>
    <cellStyle name="Normal 19" xfId="104"/>
    <cellStyle name="Normal 2" xfId="1"/>
    <cellStyle name="Normal 2 2" xfId="105"/>
    <cellStyle name="Normal 2 2 2" xfId="106"/>
    <cellStyle name="Normal 2 2 3" xfId="107"/>
    <cellStyle name="Normal 2 2 4" xfId="108"/>
    <cellStyle name="Normal 2 3" xfId="109"/>
    <cellStyle name="Normal 2 3 2" xfId="110"/>
    <cellStyle name="Normal 2 3 3" xfId="111"/>
    <cellStyle name="Normal 2 4" xfId="112"/>
    <cellStyle name="Normal 2 4 2" xfId="113"/>
    <cellStyle name="Normal 2 5" xfId="114"/>
    <cellStyle name="Normal 2 6" xfId="115"/>
    <cellStyle name="Normal 2_1081618" xfId="116"/>
    <cellStyle name="Normal 20" xfId="117"/>
    <cellStyle name="Normal 21" xfId="118"/>
    <cellStyle name="Normal 22" xfId="119"/>
    <cellStyle name="Normal 23" xfId="120"/>
    <cellStyle name="Normal 26" xfId="121"/>
    <cellStyle name="Normal 3" xfId="122"/>
    <cellStyle name="Normal 3 2" xfId="123"/>
    <cellStyle name="Normal 3 3" xfId="124"/>
    <cellStyle name="Normal 4" xfId="125"/>
    <cellStyle name="Normal 4 2" xfId="126"/>
    <cellStyle name="Normal 4 3" xfId="127"/>
    <cellStyle name="Normal 4 4" xfId="128"/>
    <cellStyle name="Normal 4 5" xfId="129"/>
    <cellStyle name="Normal 40" xfId="130"/>
    <cellStyle name="Normal 5" xfId="131"/>
    <cellStyle name="Normal 6" xfId="132"/>
    <cellStyle name="Normal 6 2" xfId="133"/>
    <cellStyle name="Normal 6 2 2" xfId="134"/>
    <cellStyle name="Normal 6 3" xfId="135"/>
    <cellStyle name="Normal 7" xfId="136"/>
    <cellStyle name="Normal 7 2" xfId="137"/>
    <cellStyle name="Normal 7 2 2" xfId="138"/>
    <cellStyle name="Normal 7 3" xfId="139"/>
    <cellStyle name="Normal 8" xfId="140"/>
    <cellStyle name="Normal 8 2" xfId="141"/>
    <cellStyle name="Normal 8 2 2" xfId="142"/>
    <cellStyle name="Normal 8 3" xfId="143"/>
    <cellStyle name="Normal 9" xfId="144"/>
    <cellStyle name="Normal 9 2" xfId="145"/>
    <cellStyle name="Normale_MTCF02" xfId="146"/>
    <cellStyle name="Note 2" xfId="147"/>
    <cellStyle name="Note 3" xfId="148"/>
    <cellStyle name="Nዯrmal_Sheet1 (2)" xfId="149"/>
    <cellStyle name="Output 2" xfId="150"/>
    <cellStyle name="Percent [2]" xfId="151"/>
    <cellStyle name="Percent 2" xfId="2"/>
    <cellStyle name="Percent 2 2" xfId="152"/>
    <cellStyle name="Percent 3" xfId="153"/>
    <cellStyle name="Percent 3 2" xfId="154"/>
    <cellStyle name="Percent 4" xfId="155"/>
    <cellStyle name="Percent 4 2" xfId="156"/>
    <cellStyle name="Percent 4 2 2" xfId="157"/>
    <cellStyle name="Percent 4 3" xfId="158"/>
    <cellStyle name="Percent 5" xfId="159"/>
    <cellStyle name="Percent 6" xfId="160"/>
    <cellStyle name="SAPBEXaggData" xfId="161"/>
    <cellStyle name="SAPBEXaggDataEmph" xfId="162"/>
    <cellStyle name="SAPBEXaggItem" xfId="163"/>
    <cellStyle name="SAPBEXchaText" xfId="164"/>
    <cellStyle name="SAPBEXexcBad7" xfId="165"/>
    <cellStyle name="SAPBEXexcBad8" xfId="166"/>
    <cellStyle name="SAPBEXexcBad9" xfId="167"/>
    <cellStyle name="SAPBEXexcCritical4" xfId="168"/>
    <cellStyle name="SAPBEXexcCritical5" xfId="169"/>
    <cellStyle name="SAPBEXexcCritical6" xfId="170"/>
    <cellStyle name="SAPBEXexcGood1" xfId="171"/>
    <cellStyle name="SAPBEXexcGood2" xfId="172"/>
    <cellStyle name="SAPBEXexcGood3" xfId="173"/>
    <cellStyle name="SAPBEXfilterDrill" xfId="174"/>
    <cellStyle name="SAPBEXfilterItem" xfId="175"/>
    <cellStyle name="SAPBEXfilterText" xfId="176"/>
    <cellStyle name="SAPBEXformats" xfId="177"/>
    <cellStyle name="SAPBEXheaderItem" xfId="178"/>
    <cellStyle name="SAPBEXheaderText" xfId="179"/>
    <cellStyle name="SAPBEXresData" xfId="180"/>
    <cellStyle name="SAPBEXresDataEmph" xfId="181"/>
    <cellStyle name="SAPBEXresItem" xfId="182"/>
    <cellStyle name="SAPBEXstdData" xfId="183"/>
    <cellStyle name="SAPBEXstdDataEmph" xfId="184"/>
    <cellStyle name="SAPBEXstdItem" xfId="185"/>
    <cellStyle name="SAPBEXtitle" xfId="186"/>
    <cellStyle name="SAPBEXundefined" xfId="187"/>
    <cellStyle name="Standard_2000depart" xfId="188"/>
    <cellStyle name="Style 1" xfId="189"/>
    <cellStyle name="Style 1 2" xfId="190"/>
    <cellStyle name="Style 21" xfId="191"/>
    <cellStyle name="Style 22" xfId="192"/>
    <cellStyle name="Style 23" xfId="193"/>
    <cellStyle name="Style 24" xfId="194"/>
    <cellStyle name="Style 25" xfId="195"/>
    <cellStyle name="Style 28" xfId="196"/>
    <cellStyle name="Title 2" xfId="197"/>
    <cellStyle name="Total 2" xfId="198"/>
    <cellStyle name="Valuta (0)_Mthly BS Fcst LC" xfId="199"/>
    <cellStyle name="Valuta_MTCF02" xfId="200"/>
    <cellStyle name="Warning Text 2" xfId="201"/>
    <cellStyle name="Обычный_Лист1_WAGO - 2005 Otis Spend 13Apr2006_started it all" xfId="202"/>
    <cellStyle name="콤마 [0]_1.24분기 평가표 " xfId="203"/>
    <cellStyle name="콤마_1.24분기 평가표 " xfId="204"/>
    <cellStyle name="통화 [0]_1.24분기 평가표 " xfId="205"/>
    <cellStyle name="통화_1.24분기 평가표 " xfId="206"/>
    <cellStyle name="표준_(업무)평가단" xfId="207"/>
    <cellStyle name="常规_Sheet1_   WAGO Terminals  Connectors" xfId="208"/>
  </cellStyles>
  <dxfs count="5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PAP\PPAP%20Forms\QC-0990.28,%20PPAP%20Objective%20Evidence%20Package,%20July%2013,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QR-09.2/UPPAP%20Evidence%20Workbook%20(Rev.%207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broyal.com/CINDY/MAINTEN/NEWPRV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\PRI\PRI%20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utc.com/Data/D_Drive/DATA/1%20PPAP/PPAP%20EVIDENCE%20PACKAGE%20REFORMATED/UPPAP%20--%20Evidence%20package%20UNDER%20REVISION%2026%20Nov%202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utc.com/Documents%20and%20Settings/m305394/My%20Documents/desktoparchive/FMEA/ProCert%20Template%20Rev%20B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sqsandiego.org/windows/TEMP/Master%20Control%20Plan%20and%20FME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osnf01\pwdata\Documents%20and%20Settings\fnec150\Local%20Settings\Temporary%20Internet%20Files\OLK1C7\Process%20Revi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ge"/>
      <sheetName val="A - Input Sheet"/>
      <sheetName val="B - Cover &amp; index"/>
      <sheetName val="1 - Drawing"/>
      <sheetName val="2 - SPD"/>
      <sheetName val="3 - PO"/>
      <sheetName val="4 - DFMEA"/>
      <sheetName val="5 - Process Flow"/>
      <sheetName val="6 - PFMEA Master"/>
      <sheetName val="Sévérité"/>
      <sheetName val="OCC"/>
      <sheetName val="Detect"/>
      <sheetName val="7 - Process Control Plan"/>
      <sheetName val="8 - PRS"/>
      <sheetName val="9 - Initial Process Studies"/>
      <sheetName val="10 - MSA"/>
      <sheetName val="Corr Instr."/>
      <sheetName val="Correlation"/>
      <sheetName val="R &amp; R Instr."/>
      <sheetName val="Gauge R_R"/>
      <sheetName val="Correc_Action"/>
      <sheetName val="Range"/>
      <sheetName val="DATA"/>
      <sheetName val="CMM instruction R_R"/>
      <sheetName val="CMM True Position"/>
      <sheetName val="CMM 1 Sided Tolerance"/>
      <sheetName val="CMM 2 Sided Tolerance"/>
      <sheetName val="11 - ESA"/>
      <sheetName val="12 - Dimensional Report"/>
      <sheetName val="13 - PVT"/>
      <sheetName val="14 - Spec. Process &amp; NDT"/>
      <sheetName val="15 - Matl Cert"/>
      <sheetName val="16 - Raw Mat. approval"/>
      <sheetName val="17 - Part Marking"/>
      <sheetName val="18 - Packaging"/>
      <sheetName val="19 - Review &amp; Sign Off (Form 1)"/>
      <sheetName val="App. 1 - UPPAP Change Form 2"/>
      <sheetName val="App. 2 - Gage RR Short Form"/>
      <sheetName val="APP. 3 - Gage RR Long Form"/>
      <sheetName val="App. 4 - Gage RR Attribute Form"/>
      <sheetName val="App. 5 - Capability Calcul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9">
          <cell r="E9" t="str">
            <v/>
          </cell>
        </row>
        <row r="35">
          <cell r="C35" t="str">
            <v/>
          </cell>
        </row>
        <row r="36">
          <cell r="C36" t="str">
            <v/>
          </cell>
          <cell r="F36" t="str">
            <v/>
          </cell>
        </row>
        <row r="46"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8">
          <cell r="J48" t="str">
            <v/>
          </cell>
        </row>
        <row r="49"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2">
          <cell r="D52" t="e">
            <v>#VALUE!</v>
          </cell>
          <cell r="E52" t="e">
            <v>#VALUE!</v>
          </cell>
          <cell r="F52" t="e">
            <v>#VALUE!</v>
          </cell>
          <cell r="G52" t="e">
            <v>#VALUE!</v>
          </cell>
          <cell r="H52" t="e">
            <v>#VALUE!</v>
          </cell>
          <cell r="I52" t="e">
            <v>#VALUE!</v>
          </cell>
          <cell r="J52" t="e">
            <v>#VALUE!</v>
          </cell>
          <cell r="K52" t="e">
            <v>#VALUE!</v>
          </cell>
          <cell r="L52" t="e">
            <v>#VALUE!</v>
          </cell>
          <cell r="M52" t="e">
            <v>#VALUE!</v>
          </cell>
        </row>
        <row r="57">
          <cell r="G57">
            <v>3.2679999999999998</v>
          </cell>
          <cell r="H57">
            <v>1.1279999999999999</v>
          </cell>
          <cell r="I57">
            <v>1.41</v>
          </cell>
        </row>
        <row r="58">
          <cell r="G58">
            <v>2.5739999999999998</v>
          </cell>
          <cell r="H58">
            <v>1.6930000000000001</v>
          </cell>
          <cell r="I58">
            <v>1.9079999999999999</v>
          </cell>
        </row>
        <row r="97">
          <cell r="C97" t="str">
            <v/>
          </cell>
          <cell r="D97" t="str">
            <v/>
          </cell>
          <cell r="E97" t="str">
            <v/>
          </cell>
          <cell r="G97" t="str">
            <v/>
          </cell>
          <cell r="H97" t="str">
            <v/>
          </cell>
          <cell r="I97" t="str">
            <v/>
          </cell>
          <cell r="K97" t="str">
            <v/>
          </cell>
          <cell r="L97" t="str">
            <v/>
          </cell>
          <cell r="M97" t="str">
            <v/>
          </cell>
        </row>
        <row r="98">
          <cell r="C98" t="str">
            <v/>
          </cell>
          <cell r="D98" t="str">
            <v/>
          </cell>
          <cell r="E98" t="str">
            <v/>
          </cell>
          <cell r="G98" t="str">
            <v/>
          </cell>
          <cell r="H98" t="str">
            <v/>
          </cell>
          <cell r="I98" t="str">
            <v/>
          </cell>
          <cell r="K98" t="str">
            <v/>
          </cell>
          <cell r="L98" t="str">
            <v/>
          </cell>
          <cell r="M98" t="str">
            <v/>
          </cell>
        </row>
        <row r="99">
          <cell r="C99" t="str">
            <v/>
          </cell>
          <cell r="D99" t="str">
            <v/>
          </cell>
          <cell r="E99" t="str">
            <v/>
          </cell>
          <cell r="G99" t="str">
            <v/>
          </cell>
          <cell r="H99" t="str">
            <v/>
          </cell>
          <cell r="I99" t="str">
            <v/>
          </cell>
          <cell r="K99" t="str">
            <v/>
          </cell>
          <cell r="L99" t="str">
            <v/>
          </cell>
          <cell r="M99" t="str">
            <v/>
          </cell>
        </row>
        <row r="100">
          <cell r="C100" t="str">
            <v/>
          </cell>
          <cell r="D100" t="str">
            <v/>
          </cell>
          <cell r="E100" t="str">
            <v/>
          </cell>
          <cell r="G100" t="str">
            <v/>
          </cell>
          <cell r="H100" t="str">
            <v/>
          </cell>
          <cell r="I100" t="str">
            <v/>
          </cell>
          <cell r="K100" t="str">
            <v/>
          </cell>
          <cell r="L100" t="str">
            <v/>
          </cell>
          <cell r="M100" t="str">
            <v/>
          </cell>
        </row>
        <row r="101">
          <cell r="C101" t="str">
            <v/>
          </cell>
          <cell r="D101" t="str">
            <v/>
          </cell>
          <cell r="E101" t="str">
            <v/>
          </cell>
          <cell r="G101" t="str">
            <v/>
          </cell>
          <cell r="H101" t="str">
            <v/>
          </cell>
          <cell r="I101" t="str">
            <v/>
          </cell>
          <cell r="K101" t="str">
            <v/>
          </cell>
          <cell r="L101" t="str">
            <v/>
          </cell>
          <cell r="M101" t="str">
            <v/>
          </cell>
        </row>
        <row r="102">
          <cell r="C102" t="str">
            <v/>
          </cell>
          <cell r="D102" t="str">
            <v/>
          </cell>
          <cell r="E102" t="str">
            <v/>
          </cell>
          <cell r="G102" t="str">
            <v/>
          </cell>
          <cell r="H102" t="str">
            <v/>
          </cell>
          <cell r="I102" t="str">
            <v/>
          </cell>
          <cell r="K102" t="str">
            <v/>
          </cell>
          <cell r="L102" t="str">
            <v/>
          </cell>
          <cell r="M102" t="str">
            <v/>
          </cell>
        </row>
        <row r="103">
          <cell r="C103" t="str">
            <v/>
          </cell>
          <cell r="D103" t="str">
            <v/>
          </cell>
          <cell r="E103" t="str">
            <v/>
          </cell>
          <cell r="G103" t="str">
            <v/>
          </cell>
          <cell r="H103" t="str">
            <v/>
          </cell>
          <cell r="I103" t="str">
            <v/>
          </cell>
          <cell r="K103" t="str">
            <v/>
          </cell>
          <cell r="L103" t="str">
            <v/>
          </cell>
          <cell r="M103" t="str">
            <v/>
          </cell>
        </row>
        <row r="104">
          <cell r="C104" t="str">
            <v/>
          </cell>
          <cell r="D104" t="str">
            <v/>
          </cell>
          <cell r="E104" t="str">
            <v/>
          </cell>
          <cell r="G104" t="str">
            <v/>
          </cell>
          <cell r="H104" t="str">
            <v/>
          </cell>
          <cell r="I104" t="str">
            <v/>
          </cell>
          <cell r="K104" t="str">
            <v/>
          </cell>
          <cell r="L104" t="str">
            <v/>
          </cell>
          <cell r="M104" t="str">
            <v/>
          </cell>
        </row>
        <row r="105">
          <cell r="C105" t="str">
            <v/>
          </cell>
          <cell r="D105" t="str">
            <v/>
          </cell>
          <cell r="E105" t="str">
            <v/>
          </cell>
          <cell r="G105" t="str">
            <v/>
          </cell>
          <cell r="H105" t="str">
            <v/>
          </cell>
          <cell r="I105" t="str">
            <v/>
          </cell>
          <cell r="K105" t="str">
            <v/>
          </cell>
          <cell r="L105" t="str">
            <v/>
          </cell>
          <cell r="M105" t="str">
            <v/>
          </cell>
        </row>
        <row r="106">
          <cell r="C106" t="str">
            <v/>
          </cell>
          <cell r="D106" t="str">
            <v/>
          </cell>
          <cell r="E106" t="str">
            <v/>
          </cell>
          <cell r="G106" t="str">
            <v/>
          </cell>
          <cell r="H106" t="str">
            <v/>
          </cell>
          <cell r="I106" t="str">
            <v/>
          </cell>
          <cell r="K106" t="str">
            <v/>
          </cell>
          <cell r="L106" t="str">
            <v/>
          </cell>
          <cell r="M106" t="str">
            <v/>
          </cell>
        </row>
      </sheetData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 Control Classification"/>
      <sheetName val="How To"/>
      <sheetName val="Cover Sheet"/>
      <sheetName val="Element Index"/>
      <sheetName val="1 - Drawing"/>
      <sheetName val="2 - SPRD"/>
      <sheetName val="3 - PO"/>
      <sheetName val="4 - DRA"/>
      <sheetName val="5 - Process Flow"/>
      <sheetName val="6 - PFMEA"/>
      <sheetName val="7 - Control Plan"/>
      <sheetName val="8 - PRS"/>
      <sheetName val="9 - IPS"/>
      <sheetName val="10 - MSA"/>
      <sheetName val="11 - ESA"/>
      <sheetName val="12 - Dimensional Report"/>
      <sheetName val="13 - PVT"/>
      <sheetName val="14 - Spec. process &amp; NDT"/>
      <sheetName val="15 - Matl Cert"/>
      <sheetName val="16 - Raw Mat. approval"/>
      <sheetName val="17 - Part Marking"/>
      <sheetName val="18 - Packaging"/>
      <sheetName val="19 - Form 1"/>
      <sheetName val="Appx A - Capability Calculator"/>
      <sheetName val="Appx B - GR&amp;R Short 1-2-5"/>
      <sheetName val="Appx C - GR&amp;R Short 2-2-5"/>
      <sheetName val="Appx K - GR&amp;R – ANOVA"/>
      <sheetName val="Appx D - GR&amp;R Long"/>
      <sheetName val="Appx E - GR&amp;R Attribute"/>
      <sheetName val="Appx F - DFMEA"/>
      <sheetName val="Appx G - Process Flow"/>
      <sheetName val="Appx H - PFMEA"/>
      <sheetName val="Appx J - Control Plan"/>
      <sheetName val="Appx I - FMEA Risk Tables"/>
      <sheetName val="Revision His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PRVNT"/>
    </sheetNames>
    <definedNames>
      <definedName name="[Cluster Main].Quit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MOS"/>
      <sheetName val="Tooling"/>
      <sheetName val="Gauging"/>
      <sheetName val="KPC-M"/>
      <sheetName val="Mfg equipment_TPM"/>
      <sheetName val="Action follow up"/>
    </sheetNames>
    <sheetDataSet>
      <sheetData sheetId="0"/>
      <sheetData sheetId="1">
        <row r="18">
          <cell r="L18">
            <v>5</v>
          </cell>
          <cell r="M18">
            <v>10</v>
          </cell>
          <cell r="N18">
            <v>50</v>
          </cell>
        </row>
        <row r="19">
          <cell r="L19" t="str">
            <v>Y</v>
          </cell>
          <cell r="M19">
            <v>206</v>
          </cell>
          <cell r="N19">
            <v>330</v>
          </cell>
          <cell r="O19">
            <v>0.62424242424242427</v>
          </cell>
        </row>
      </sheetData>
      <sheetData sheetId="2">
        <row r="16">
          <cell r="L16" t="str">
            <v>X</v>
          </cell>
          <cell r="M16">
            <v>136</v>
          </cell>
          <cell r="N16">
            <v>350</v>
          </cell>
          <cell r="O16">
            <v>0.38857142857142857</v>
          </cell>
        </row>
        <row r="17">
          <cell r="L17" t="str">
            <v>Y</v>
          </cell>
          <cell r="M17">
            <v>136</v>
          </cell>
          <cell r="N17">
            <v>350</v>
          </cell>
          <cell r="O17">
            <v>0.38857142857142857</v>
          </cell>
        </row>
      </sheetData>
      <sheetData sheetId="3">
        <row r="15">
          <cell r="L15" t="str">
            <v>X</v>
          </cell>
          <cell r="M15">
            <v>188</v>
          </cell>
          <cell r="N15">
            <v>310</v>
          </cell>
          <cell r="O15">
            <v>0.6064516129032258</v>
          </cell>
        </row>
        <row r="16">
          <cell r="L16" t="str">
            <v>Y</v>
          </cell>
          <cell r="M16">
            <v>188</v>
          </cell>
          <cell r="N16">
            <v>310</v>
          </cell>
          <cell r="O16">
            <v>0.6064516129032258</v>
          </cell>
        </row>
      </sheetData>
      <sheetData sheetId="4">
        <row r="12">
          <cell r="L12" t="str">
            <v>X</v>
          </cell>
          <cell r="M12">
            <v>63</v>
          </cell>
          <cell r="N12">
            <v>225</v>
          </cell>
          <cell r="O12">
            <v>0.28000000000000003</v>
          </cell>
        </row>
        <row r="13">
          <cell r="L13" t="str">
            <v>Y</v>
          </cell>
          <cell r="M13">
            <v>63</v>
          </cell>
          <cell r="N13">
            <v>225</v>
          </cell>
          <cell r="O13">
            <v>0.28000000000000003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Input Sheet"/>
      <sheetName val="B - Cover &amp; index"/>
      <sheetName val="1 - Drawing"/>
      <sheetName val="2 - SPD-SMD-SI Sheets"/>
      <sheetName val="3 - PO"/>
      <sheetName val="4 - DFMEA"/>
      <sheetName val="5 - Process Flow"/>
      <sheetName val="6 - PFMEA Master"/>
      <sheetName val="Sévérité"/>
      <sheetName val="OCC"/>
      <sheetName val="Detect"/>
      <sheetName val="7 - Process Control Plan"/>
      <sheetName val="8 - PRS"/>
      <sheetName val="9 - Initial Process Studies"/>
      <sheetName val="10 - MSA"/>
      <sheetName val="Corr Instr."/>
      <sheetName val="Correlation"/>
      <sheetName val="R &amp; R Instr."/>
      <sheetName val="Gauge R_R"/>
      <sheetName val="Correc_Action"/>
      <sheetName val="Range"/>
      <sheetName val="DATA"/>
      <sheetName val="CMM instruction R_R"/>
      <sheetName val="CMM True Position"/>
      <sheetName val="CMM 1 Sided Tolerance"/>
      <sheetName val="CMM 2 Sided Tolerance"/>
      <sheetName val="R&amp;R"/>
      <sheetName val="11 - ESA"/>
      <sheetName val="12 - Dimensional Report"/>
      <sheetName val="13 - PVT"/>
      <sheetName val="14 - Spec. process &amp; NDT"/>
      <sheetName val="15 - Matl Cert"/>
      <sheetName val="16 - Raw Mat. approval"/>
      <sheetName val="17 - Part Marking"/>
      <sheetName val="18 - Packaging"/>
      <sheetName val="19 - Form 1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53">
          <cell r="S53" t="str">
            <v>Short study (2 operators X 3 rounds X 5 parts)</v>
          </cell>
        </row>
        <row r="54">
          <cell r="S54" t="str">
            <v>Long study  (3 operators X 3 rounds X 10 parts)</v>
          </cell>
        </row>
        <row r="55">
          <cell r="S55" t="str">
            <v>CMM program no fixture no clamping (1 operator X 1 part X 10 times</v>
          </cell>
        </row>
        <row r="56">
          <cell r="S56" t="str">
            <v>CMM program with fixture/clamping (2 operators X 1 part X 10 times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8">
          <cell r="B18" t="str">
            <v>KPC-D</v>
          </cell>
        </row>
        <row r="19">
          <cell r="B19" t="str">
            <v>KPC-M</v>
          </cell>
        </row>
      </sheetData>
      <sheetData sheetId="37" refreshError="1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Revision Record"/>
      <sheetName val="Cover"/>
      <sheetName val="Milestone 1 - Define Process"/>
      <sheetName val="M1 - Eng KPC &amp; KPC-M Select"/>
      <sheetName val="M1 - Process List"/>
      <sheetName val="M1 - Impact Maturity Ch"/>
      <sheetName val="M1 - CTQ Prcss Selection"/>
      <sheetName val="M1 - Prcss Reviews"/>
      <sheetName val="M1 - Form Team"/>
      <sheetName val="M1 - R &amp; A"/>
      <sheetName val="Milestone 2 - Ch. Prcss"/>
      <sheetName val="M2 - Process Flow Map"/>
      <sheetName val="M2 - SIPOC"/>
      <sheetName val="M2 - PFMEA"/>
      <sheetName val="M2 - Attribute Gage St."/>
      <sheetName val="M2 - Destructive GageR&amp;R"/>
      <sheetName val="M2 - GageR&amp;R"/>
      <sheetName val="MII - R &amp; A"/>
      <sheetName val="Milestone 3 - Optimize Process"/>
      <sheetName val="M3 - Action Item List"/>
      <sheetName val="M3 - DPM Calculation"/>
      <sheetName val="M3 - Cpk Calculation"/>
      <sheetName val="MSIII - R &amp; A "/>
      <sheetName val="Milestone 4 - Certify Process"/>
      <sheetName val="M4 - Control Plan"/>
      <sheetName val="MSIV - R &amp; A "/>
      <sheetName val="M4 - Certify Process"/>
    </sheetNames>
    <sheetDataSet>
      <sheetData sheetId="0"/>
      <sheetData sheetId="1"/>
      <sheetData sheetId="2"/>
      <sheetData sheetId="3"/>
      <sheetData sheetId="4">
        <row r="6">
          <cell r="AM6" t="str">
            <v>H</v>
          </cell>
        </row>
        <row r="7">
          <cell r="AM7" t="str">
            <v>M</v>
          </cell>
        </row>
        <row r="8">
          <cell r="AM8" t="str">
            <v>L</v>
          </cell>
        </row>
        <row r="9">
          <cell r="AM9" t="str">
            <v>-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Common Info Page"/>
      <sheetName val=" Control Plan"/>
      <sheetName val="fmea"/>
      <sheetName val="Process Flow "/>
      <sheetName val="Warrant"/>
    </sheetNames>
    <sheetDataSet>
      <sheetData sheetId="0">
        <row r="1">
          <cell r="A1" t="str">
            <v>Customer:</v>
          </cell>
          <cell r="B1" t="str">
            <v>Cust. Name</v>
          </cell>
        </row>
        <row r="3">
          <cell r="A3" t="str">
            <v>Customer Part Number:</v>
          </cell>
          <cell r="B3" t="str">
            <v>Cust. Part #</v>
          </cell>
        </row>
        <row r="5">
          <cell r="A5" t="str">
            <v>DJ Part Number:</v>
          </cell>
          <cell r="B5" t="str">
            <v>DJ Part #</v>
          </cell>
        </row>
        <row r="7">
          <cell r="A7" t="str">
            <v>Part Name:</v>
          </cell>
          <cell r="B7" t="str">
            <v>part name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Status"/>
      <sheetName val="Reason on Hold"/>
      <sheetName val="Total Verified Findings"/>
      <sheetName val="Chart-Risk Factor-# of Findings"/>
      <sheetName val="Chart - Total Risk Pareto"/>
      <sheetName val="FMEA"/>
      <sheetName val="Definitions"/>
    </sheetNames>
    <sheetDataSet>
      <sheetData sheetId="0"/>
      <sheetData sheetId="1"/>
      <sheetData sheetId="2">
        <row r="7">
          <cell r="AD7" t="str">
            <v>Rec Insp</v>
          </cell>
        </row>
        <row r="8">
          <cell r="AD8" t="str">
            <v>Prelim Insp</v>
          </cell>
        </row>
        <row r="9">
          <cell r="AD9" t="str">
            <v>Clean-Chem</v>
          </cell>
        </row>
        <row r="10">
          <cell r="AD10" t="str">
            <v>Clean-Blast</v>
          </cell>
        </row>
        <row r="11">
          <cell r="AD11" t="str">
            <v>Strip</v>
          </cell>
        </row>
        <row r="12">
          <cell r="AD12" t="str">
            <v>NDT</v>
          </cell>
        </row>
        <row r="13">
          <cell r="AD13" t="str">
            <v>Grind</v>
          </cell>
        </row>
        <row r="14">
          <cell r="AD14" t="str">
            <v>Machine</v>
          </cell>
        </row>
        <row r="15">
          <cell r="AD15" t="str">
            <v>InProc Insp</v>
          </cell>
        </row>
        <row r="16">
          <cell r="AD16" t="str">
            <v>Blend</v>
          </cell>
        </row>
        <row r="17">
          <cell r="AD17" t="str">
            <v>Polish</v>
          </cell>
        </row>
        <row r="18">
          <cell r="AD18" t="str">
            <v>Plasma</v>
          </cell>
        </row>
        <row r="19">
          <cell r="AD19" t="str">
            <v>Coat</v>
          </cell>
        </row>
        <row r="20">
          <cell r="AD20" t="str">
            <v>Weld</v>
          </cell>
        </row>
        <row r="21">
          <cell r="AD21" t="str">
            <v>Test</v>
          </cell>
        </row>
        <row r="22">
          <cell r="AD22" t="str">
            <v>Heat Treat</v>
          </cell>
        </row>
        <row r="23">
          <cell r="AD23" t="str">
            <v>Assy</v>
          </cell>
        </row>
        <row r="24">
          <cell r="AD24" t="str">
            <v>Dis-Assy</v>
          </cell>
        </row>
        <row r="25">
          <cell r="AD25" t="str">
            <v>Shotpeen</v>
          </cell>
        </row>
        <row r="26">
          <cell r="AD26" t="str">
            <v>Plate</v>
          </cell>
        </row>
        <row r="27">
          <cell r="AD27" t="str">
            <v>Final Insp</v>
          </cell>
        </row>
        <row r="28">
          <cell r="AD28" t="str">
            <v>Shipping</v>
          </cell>
        </row>
      </sheetData>
      <sheetData sheetId="3" refreshError="1"/>
      <sheetData sheetId="4" refreshError="1"/>
      <sheetData sheetId="5">
        <row r="5">
          <cell r="B5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0" tint="-0.499984740745262"/>
    <pageSetUpPr fitToPage="1"/>
  </sheetPr>
  <dimension ref="A1:O143"/>
  <sheetViews>
    <sheetView showGridLines="0" tabSelected="1" zoomScale="80" zoomScaleNormal="80" workbookViewId="0">
      <selection activeCell="D8" sqref="D8:E8"/>
    </sheetView>
  </sheetViews>
  <sheetFormatPr defaultRowHeight="12.75"/>
  <cols>
    <col min="1" max="1" width="6.25" style="8" customWidth="1"/>
    <col min="2" max="4" width="14.625" style="8" customWidth="1"/>
    <col min="5" max="6" width="7.75" style="8" customWidth="1"/>
    <col min="7" max="9" width="14.625" style="8" customWidth="1"/>
    <col min="10" max="10" width="9.25" style="8" customWidth="1"/>
    <col min="11" max="11" width="8.625" style="8" customWidth="1"/>
    <col min="12" max="14" width="14.625" style="8" customWidth="1"/>
    <col min="15" max="16384" width="9" style="8"/>
  </cols>
  <sheetData>
    <row r="1" spans="1:15" s="4" customFormat="1" ht="27.9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>
      <c r="A3" s="9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</row>
    <row r="4" spans="1:15">
      <c r="A4" s="10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spans="1:15" s="13" customFormat="1">
      <c r="A5" s="10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</row>
    <row r="6" spans="1:15" s="13" customFormat="1">
      <c r="A6" s="10" t="s">
        <v>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</row>
    <row r="7" spans="1:15" s="17" customFormat="1" ht="8.2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spans="1:15" ht="15" customHeight="1">
      <c r="A8" s="18"/>
      <c r="B8" s="19"/>
      <c r="C8" s="20" t="s">
        <v>6</v>
      </c>
      <c r="D8" s="21"/>
      <c r="E8" s="22"/>
      <c r="F8" s="19"/>
      <c r="G8" s="20" t="s">
        <v>7</v>
      </c>
      <c r="H8" s="21"/>
      <c r="I8" s="23"/>
      <c r="J8" s="19"/>
      <c r="K8" s="24" t="s">
        <v>8</v>
      </c>
      <c r="L8" s="21"/>
      <c r="M8" s="23"/>
      <c r="N8" s="6"/>
      <c r="O8" s="7"/>
    </row>
    <row r="9" spans="1:15" ht="15" customHeight="1">
      <c r="A9" s="18"/>
      <c r="B9" s="6"/>
      <c r="C9" s="25" t="s">
        <v>9</v>
      </c>
      <c r="D9" s="21"/>
      <c r="E9" s="22"/>
      <c r="F9" s="6"/>
      <c r="G9" s="25" t="s">
        <v>10</v>
      </c>
      <c r="H9" s="21"/>
      <c r="I9" s="23"/>
      <c r="J9" s="6"/>
      <c r="K9" s="26" t="s">
        <v>11</v>
      </c>
      <c r="L9" s="21"/>
      <c r="M9" s="23"/>
      <c r="N9" s="6"/>
      <c r="O9" s="7"/>
    </row>
    <row r="10" spans="1:15" ht="15" customHeight="1">
      <c r="A10" s="18"/>
      <c r="B10" s="6"/>
      <c r="C10" s="25" t="s">
        <v>12</v>
      </c>
      <c r="D10" s="21"/>
      <c r="E10" s="22"/>
      <c r="F10" s="6"/>
      <c r="G10" s="25" t="s">
        <v>13</v>
      </c>
      <c r="H10" s="21"/>
      <c r="I10" s="23"/>
      <c r="J10" s="6"/>
      <c r="K10" s="26" t="s">
        <v>14</v>
      </c>
      <c r="L10" s="21"/>
      <c r="M10" s="23"/>
      <c r="N10" s="6"/>
      <c r="O10" s="7"/>
    </row>
    <row r="11" spans="1:15" ht="15" customHeight="1">
      <c r="A11" s="18"/>
      <c r="B11" s="6"/>
      <c r="C11" s="25" t="s">
        <v>15</v>
      </c>
      <c r="D11" s="21"/>
      <c r="E11" s="22"/>
      <c r="F11" s="6"/>
      <c r="G11" s="25" t="s">
        <v>16</v>
      </c>
      <c r="H11" s="21"/>
      <c r="I11" s="23"/>
      <c r="J11" s="6"/>
      <c r="K11" s="26" t="s">
        <v>17</v>
      </c>
      <c r="L11" s="21"/>
      <c r="M11" s="23"/>
      <c r="N11" s="6"/>
      <c r="O11" s="7"/>
    </row>
    <row r="12" spans="1:15" ht="15" customHeight="1">
      <c r="A12" s="18"/>
      <c r="B12" s="6"/>
      <c r="C12" s="25" t="s">
        <v>18</v>
      </c>
      <c r="D12" s="21"/>
      <c r="E12" s="22"/>
      <c r="F12" s="6"/>
      <c r="G12" s="25" t="s">
        <v>19</v>
      </c>
      <c r="H12" s="21"/>
      <c r="I12" s="23"/>
      <c r="J12" s="6"/>
      <c r="K12" s="26" t="s">
        <v>20</v>
      </c>
      <c r="L12" s="21"/>
      <c r="M12" s="23"/>
      <c r="N12" s="6"/>
      <c r="O12" s="7"/>
    </row>
    <row r="13" spans="1:15" ht="15" customHeight="1">
      <c r="A13" s="18"/>
      <c r="B13" s="27"/>
      <c r="C13" s="28"/>
      <c r="D13" s="28"/>
      <c r="E13" s="29"/>
      <c r="F13" s="27"/>
      <c r="G13" s="30" t="s">
        <v>21</v>
      </c>
      <c r="H13" s="21"/>
      <c r="I13" s="23"/>
      <c r="J13" s="27"/>
      <c r="K13" s="31" t="s">
        <v>22</v>
      </c>
      <c r="L13" s="21"/>
      <c r="M13" s="23"/>
      <c r="N13" s="6"/>
      <c r="O13" s="7"/>
    </row>
    <row r="14" spans="1:15" s="17" customFormat="1" ht="8.2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"/>
    </row>
    <row r="15" spans="1:15">
      <c r="A15" s="5" t="s">
        <v>23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1:15">
      <c r="A16" s="9" t="s">
        <v>24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1:15">
      <c r="A17" s="9" t="s">
        <v>25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1:15">
      <c r="A18" s="9" t="s">
        <v>26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7"/>
    </row>
    <row r="19" spans="1:15" ht="13.5" thickBot="1">
      <c r="A19" s="9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7"/>
    </row>
    <row r="20" spans="1:15" ht="15" customHeight="1">
      <c r="A20" s="32" t="s">
        <v>27</v>
      </c>
      <c r="B20" s="33" t="s">
        <v>28</v>
      </c>
      <c r="C20" s="34">
        <f>L9</f>
        <v>0</v>
      </c>
      <c r="D20" s="35"/>
      <c r="E20" s="36"/>
      <c r="F20" s="37" t="s">
        <v>27</v>
      </c>
      <c r="G20" s="33" t="s">
        <v>29</v>
      </c>
      <c r="H20" s="34">
        <f>L10</f>
        <v>0</v>
      </c>
      <c r="I20" s="35"/>
      <c r="J20" s="36"/>
      <c r="K20" s="32" t="s">
        <v>27</v>
      </c>
      <c r="L20" s="33" t="s">
        <v>30</v>
      </c>
      <c r="M20" s="34" t="str">
        <f>IF((L11&gt;="a"),L11, " ")</f>
        <v xml:space="preserve"> </v>
      </c>
      <c r="N20" s="35"/>
      <c r="O20" s="36"/>
    </row>
    <row r="21" spans="1:15" ht="15" customHeight="1">
      <c r="A21" s="38" t="s">
        <v>31</v>
      </c>
      <c r="B21" s="39" t="s">
        <v>32</v>
      </c>
      <c r="C21" s="39"/>
      <c r="D21" s="40"/>
      <c r="E21" s="7"/>
      <c r="F21" s="38" t="s">
        <v>31</v>
      </c>
      <c r="G21" s="39" t="s">
        <v>32</v>
      </c>
      <c r="H21" s="39"/>
      <c r="I21" s="40"/>
      <c r="J21" s="7"/>
      <c r="K21" s="38" t="s">
        <v>31</v>
      </c>
      <c r="L21" s="39" t="s">
        <v>32</v>
      </c>
      <c r="M21" s="39"/>
      <c r="N21" s="40"/>
      <c r="O21" s="7"/>
    </row>
    <row r="22" spans="1:15" ht="15" customHeight="1">
      <c r="A22" s="41" t="s">
        <v>33</v>
      </c>
      <c r="B22" s="42">
        <v>1</v>
      </c>
      <c r="C22" s="42">
        <v>2</v>
      </c>
      <c r="D22" s="43">
        <v>3</v>
      </c>
      <c r="E22" s="44" t="s">
        <v>34</v>
      </c>
      <c r="F22" s="41" t="s">
        <v>33</v>
      </c>
      <c r="G22" s="42">
        <v>1</v>
      </c>
      <c r="H22" s="42">
        <v>2</v>
      </c>
      <c r="I22" s="43">
        <v>3</v>
      </c>
      <c r="J22" s="44" t="s">
        <v>34</v>
      </c>
      <c r="K22" s="41" t="s">
        <v>33</v>
      </c>
      <c r="L22" s="42">
        <v>1</v>
      </c>
      <c r="M22" s="42">
        <v>2</v>
      </c>
      <c r="N22" s="43">
        <v>3</v>
      </c>
      <c r="O22" s="44" t="s">
        <v>34</v>
      </c>
    </row>
    <row r="23" spans="1:15" ht="15" customHeight="1">
      <c r="A23" s="45">
        <v>1</v>
      </c>
      <c r="B23" s="46"/>
      <c r="C23" s="46"/>
      <c r="D23" s="46"/>
      <c r="E23" s="47" t="str">
        <f t="shared" ref="E23:E32" si="0">IF(COUNT(B23)=1,ABS((MAX(B23:D23))-(MIN(B23:D23)))," ")</f>
        <v xml:space="preserve"> </v>
      </c>
      <c r="F23" s="45">
        <v>1</v>
      </c>
      <c r="G23" s="46"/>
      <c r="H23" s="46"/>
      <c r="I23" s="46"/>
      <c r="J23" s="47" t="str">
        <f t="shared" ref="J23:J32" si="1">IF(COUNT(G23)=1,ABS((MAX(G23:I23))-(MIN(G23:I23)))," ")</f>
        <v xml:space="preserve"> </v>
      </c>
      <c r="K23" s="45">
        <v>1</v>
      </c>
      <c r="L23" s="46"/>
      <c r="M23" s="46"/>
      <c r="N23" s="46"/>
      <c r="O23" s="47" t="str">
        <f t="shared" ref="O23:O32" si="2">IF(COUNT(L23)=1,ABS((MAX(L23:N23))-(MIN(L23:N23)))," ")</f>
        <v xml:space="preserve"> </v>
      </c>
    </row>
    <row r="24" spans="1:15" ht="15" customHeight="1">
      <c r="A24" s="45">
        <v>2</v>
      </c>
      <c r="B24" s="46"/>
      <c r="C24" s="46"/>
      <c r="D24" s="46"/>
      <c r="E24" s="47" t="str">
        <f t="shared" si="0"/>
        <v xml:space="preserve"> </v>
      </c>
      <c r="F24" s="45">
        <v>2</v>
      </c>
      <c r="G24" s="46"/>
      <c r="H24" s="46"/>
      <c r="I24" s="46"/>
      <c r="J24" s="47" t="str">
        <f t="shared" si="1"/>
        <v xml:space="preserve"> </v>
      </c>
      <c r="K24" s="45">
        <v>2</v>
      </c>
      <c r="L24" s="46"/>
      <c r="M24" s="46"/>
      <c r="N24" s="46"/>
      <c r="O24" s="47" t="str">
        <f t="shared" si="2"/>
        <v xml:space="preserve"> </v>
      </c>
    </row>
    <row r="25" spans="1:15" ht="15" customHeight="1">
      <c r="A25" s="45">
        <v>3</v>
      </c>
      <c r="B25" s="46"/>
      <c r="C25" s="46"/>
      <c r="D25" s="46"/>
      <c r="E25" s="47" t="str">
        <f t="shared" si="0"/>
        <v xml:space="preserve"> </v>
      </c>
      <c r="F25" s="45">
        <v>3</v>
      </c>
      <c r="G25" s="46"/>
      <c r="H25" s="46"/>
      <c r="I25" s="46"/>
      <c r="J25" s="47" t="str">
        <f t="shared" si="1"/>
        <v xml:space="preserve"> </v>
      </c>
      <c r="K25" s="45">
        <v>3</v>
      </c>
      <c r="L25" s="46"/>
      <c r="M25" s="46"/>
      <c r="N25" s="46"/>
      <c r="O25" s="47" t="str">
        <f t="shared" si="2"/>
        <v xml:space="preserve"> </v>
      </c>
    </row>
    <row r="26" spans="1:15" ht="15" customHeight="1">
      <c r="A26" s="45">
        <v>4</v>
      </c>
      <c r="B26" s="46"/>
      <c r="C26" s="46"/>
      <c r="D26" s="46"/>
      <c r="E26" s="47" t="str">
        <f t="shared" si="0"/>
        <v xml:space="preserve"> </v>
      </c>
      <c r="F26" s="45">
        <v>4</v>
      </c>
      <c r="G26" s="46"/>
      <c r="H26" s="46"/>
      <c r="I26" s="46"/>
      <c r="J26" s="47" t="str">
        <f t="shared" si="1"/>
        <v xml:space="preserve"> </v>
      </c>
      <c r="K26" s="45">
        <v>4</v>
      </c>
      <c r="L26" s="46"/>
      <c r="M26" s="46"/>
      <c r="N26" s="46"/>
      <c r="O26" s="47" t="str">
        <f t="shared" si="2"/>
        <v xml:space="preserve"> </v>
      </c>
    </row>
    <row r="27" spans="1:15" ht="15" customHeight="1">
      <c r="A27" s="45">
        <v>5</v>
      </c>
      <c r="B27" s="46"/>
      <c r="C27" s="46"/>
      <c r="D27" s="46"/>
      <c r="E27" s="47" t="str">
        <f t="shared" si="0"/>
        <v xml:space="preserve"> </v>
      </c>
      <c r="F27" s="45">
        <v>5</v>
      </c>
      <c r="G27" s="46"/>
      <c r="H27" s="46"/>
      <c r="I27" s="46"/>
      <c r="J27" s="47" t="str">
        <f t="shared" si="1"/>
        <v xml:space="preserve"> </v>
      </c>
      <c r="K27" s="45">
        <v>5</v>
      </c>
      <c r="L27" s="46"/>
      <c r="M27" s="46"/>
      <c r="N27" s="46"/>
      <c r="O27" s="47" t="str">
        <f t="shared" si="2"/>
        <v xml:space="preserve"> </v>
      </c>
    </row>
    <row r="28" spans="1:15" ht="15" customHeight="1">
      <c r="A28" s="45">
        <v>6</v>
      </c>
      <c r="B28" s="46"/>
      <c r="C28" s="46"/>
      <c r="D28" s="46"/>
      <c r="E28" s="47" t="str">
        <f t="shared" si="0"/>
        <v xml:space="preserve"> </v>
      </c>
      <c r="F28" s="45">
        <v>6</v>
      </c>
      <c r="G28" s="46"/>
      <c r="H28" s="46"/>
      <c r="I28" s="46"/>
      <c r="J28" s="47" t="str">
        <f t="shared" si="1"/>
        <v xml:space="preserve"> </v>
      </c>
      <c r="K28" s="45">
        <v>6</v>
      </c>
      <c r="L28" s="46"/>
      <c r="M28" s="46"/>
      <c r="N28" s="46"/>
      <c r="O28" s="47" t="str">
        <f t="shared" si="2"/>
        <v xml:space="preserve"> </v>
      </c>
    </row>
    <row r="29" spans="1:15" ht="15" customHeight="1">
      <c r="A29" s="45">
        <v>7</v>
      </c>
      <c r="B29" s="46"/>
      <c r="C29" s="46"/>
      <c r="D29" s="46"/>
      <c r="E29" s="47" t="str">
        <f t="shared" si="0"/>
        <v xml:space="preserve"> </v>
      </c>
      <c r="F29" s="45">
        <v>7</v>
      </c>
      <c r="G29" s="46"/>
      <c r="H29" s="46"/>
      <c r="I29" s="46"/>
      <c r="J29" s="47" t="str">
        <f t="shared" si="1"/>
        <v xml:space="preserve"> </v>
      </c>
      <c r="K29" s="45">
        <v>7</v>
      </c>
      <c r="L29" s="46"/>
      <c r="M29" s="46"/>
      <c r="N29" s="46"/>
      <c r="O29" s="47" t="str">
        <f t="shared" si="2"/>
        <v xml:space="preserve"> </v>
      </c>
    </row>
    <row r="30" spans="1:15" ht="15" customHeight="1">
      <c r="A30" s="45">
        <v>8</v>
      </c>
      <c r="B30" s="46"/>
      <c r="C30" s="46"/>
      <c r="D30" s="46"/>
      <c r="E30" s="47" t="str">
        <f t="shared" si="0"/>
        <v xml:space="preserve"> </v>
      </c>
      <c r="F30" s="45">
        <v>8</v>
      </c>
      <c r="G30" s="46"/>
      <c r="H30" s="46"/>
      <c r="I30" s="46"/>
      <c r="J30" s="47" t="str">
        <f t="shared" si="1"/>
        <v xml:space="preserve"> </v>
      </c>
      <c r="K30" s="45">
        <v>8</v>
      </c>
      <c r="L30" s="46"/>
      <c r="M30" s="46"/>
      <c r="N30" s="46"/>
      <c r="O30" s="47" t="str">
        <f t="shared" si="2"/>
        <v xml:space="preserve"> </v>
      </c>
    </row>
    <row r="31" spans="1:15" ht="15" customHeight="1">
      <c r="A31" s="45">
        <v>9</v>
      </c>
      <c r="B31" s="46"/>
      <c r="C31" s="46"/>
      <c r="D31" s="46"/>
      <c r="E31" s="47" t="str">
        <f t="shared" si="0"/>
        <v xml:space="preserve"> </v>
      </c>
      <c r="F31" s="45">
        <v>9</v>
      </c>
      <c r="G31" s="46"/>
      <c r="H31" s="46"/>
      <c r="I31" s="46"/>
      <c r="J31" s="47" t="str">
        <f t="shared" si="1"/>
        <v xml:space="preserve"> </v>
      </c>
      <c r="K31" s="45">
        <v>9</v>
      </c>
      <c r="L31" s="46"/>
      <c r="M31" s="46"/>
      <c r="N31" s="46"/>
      <c r="O31" s="47" t="str">
        <f t="shared" si="2"/>
        <v xml:space="preserve"> </v>
      </c>
    </row>
    <row r="32" spans="1:15" ht="15" customHeight="1">
      <c r="A32" s="45">
        <v>10</v>
      </c>
      <c r="B32" s="46"/>
      <c r="C32" s="46"/>
      <c r="D32" s="46"/>
      <c r="E32" s="47" t="str">
        <f t="shared" si="0"/>
        <v xml:space="preserve"> </v>
      </c>
      <c r="F32" s="45">
        <v>10</v>
      </c>
      <c r="G32" s="46"/>
      <c r="H32" s="46"/>
      <c r="I32" s="46"/>
      <c r="J32" s="47" t="str">
        <f t="shared" si="1"/>
        <v xml:space="preserve"> </v>
      </c>
      <c r="K32" s="45">
        <v>10</v>
      </c>
      <c r="L32" s="46"/>
      <c r="M32" s="46"/>
      <c r="N32" s="46"/>
      <c r="O32" s="47" t="str">
        <f t="shared" si="2"/>
        <v xml:space="preserve"> </v>
      </c>
    </row>
    <row r="33" spans="1:15" ht="15" customHeight="1">
      <c r="A33" s="45" t="s">
        <v>35</v>
      </c>
      <c r="B33" s="48" t="str">
        <f>IF(COUNT(B23)=1,SUM(B23:B32)," ")</f>
        <v xml:space="preserve"> </v>
      </c>
      <c r="C33" s="48" t="str">
        <f>IF(COUNT(C23)=1,SUM(C23:C32)," ")</f>
        <v xml:space="preserve"> </v>
      </c>
      <c r="D33" s="48" t="str">
        <f>IF(COUNT(D23)=1,SUM(D23:D32)," ")</f>
        <v xml:space="preserve"> </v>
      </c>
      <c r="E33" s="48" t="str">
        <f>IF(COUNT(E23)=1,SUM(E23:E32)," ")</f>
        <v xml:space="preserve"> </v>
      </c>
      <c r="F33" s="45" t="s">
        <v>35</v>
      </c>
      <c r="G33" s="48" t="str">
        <f>IF(COUNT(G23)=1,SUM(G23:G32)," ")</f>
        <v xml:space="preserve"> </v>
      </c>
      <c r="H33" s="48" t="str">
        <f>IF(COUNT(H23)=1,SUM(H23:H32)," ")</f>
        <v xml:space="preserve"> </v>
      </c>
      <c r="I33" s="48" t="str">
        <f>IF(COUNT(I23)=1,SUM(I23:I32)," ")</f>
        <v xml:space="preserve"> </v>
      </c>
      <c r="J33" s="48" t="str">
        <f>IF(COUNT(J23)=1,SUM(J23:J32)," ")</f>
        <v xml:space="preserve"> </v>
      </c>
      <c r="K33" s="45" t="s">
        <v>35</v>
      </c>
      <c r="L33" s="48" t="str">
        <f>IF(COUNT(L23)=1,SUM(L23:L32)," ")</f>
        <v xml:space="preserve"> </v>
      </c>
      <c r="M33" s="48" t="str">
        <f>IF(COUNT(M23)=1,SUM(M23:M32)," ")</f>
        <v xml:space="preserve"> </v>
      </c>
      <c r="N33" s="48" t="str">
        <f>IF(COUNT(N23)=1,SUM(N23:N32)," ")</f>
        <v xml:space="preserve"> </v>
      </c>
      <c r="O33" s="47" t="str">
        <f>IF(COUNT(O23)=1,SUM(O23:O32)," ")</f>
        <v xml:space="preserve"> </v>
      </c>
    </row>
    <row r="34" spans="1:15" ht="15" customHeight="1">
      <c r="A34" s="45" t="s">
        <v>36</v>
      </c>
      <c r="B34" s="48" t="str">
        <f>IF(COUNT(B23)=1,AVERAGE(B23:B32)," ")</f>
        <v xml:space="preserve"> </v>
      </c>
      <c r="C34" s="48" t="str">
        <f>IF(COUNT(C23)=1,AVERAGE(C23:C32)," ")</f>
        <v xml:space="preserve"> </v>
      </c>
      <c r="D34" s="48" t="str">
        <f>IF(COUNT(D23)=1,AVERAGE(D23:D32)," ")</f>
        <v xml:space="preserve"> </v>
      </c>
      <c r="E34" s="48" t="str">
        <f>IF(COUNT(E23)=1,AVERAGE(E23:E32)," ")</f>
        <v xml:space="preserve"> </v>
      </c>
      <c r="F34" s="45" t="s">
        <v>36</v>
      </c>
      <c r="G34" s="48" t="str">
        <f>IF(COUNT(G23)=1,AVERAGE(G23:G32)," ")</f>
        <v xml:space="preserve"> </v>
      </c>
      <c r="H34" s="48" t="str">
        <f>IF(COUNT(H23)=1,AVERAGE(H23:H32)," ")</f>
        <v xml:space="preserve"> </v>
      </c>
      <c r="I34" s="48" t="str">
        <f>IF(COUNT(I23)=1,AVERAGE(I23:I32)," ")</f>
        <v xml:space="preserve"> </v>
      </c>
      <c r="J34" s="48" t="str">
        <f>IF(COUNT(J23)=1,AVERAGE(J23:J32)," ")</f>
        <v xml:space="preserve"> </v>
      </c>
      <c r="K34" s="45" t="s">
        <v>36</v>
      </c>
      <c r="L34" s="48" t="str">
        <f>IF(COUNT(L23)=1,AVERAGE(L23:L32)," ")</f>
        <v xml:space="preserve"> </v>
      </c>
      <c r="M34" s="48" t="str">
        <f>IF(COUNT(M23)=1,AVERAGE(M23:M32)," ")</f>
        <v xml:space="preserve"> </v>
      </c>
      <c r="N34" s="48" t="str">
        <f>IF(COUNT(N23)=1,AVERAGE(N23:N32)," ")</f>
        <v xml:space="preserve"> </v>
      </c>
      <c r="O34" s="47" t="str">
        <f>IF(COUNT(O23)=1,AVERAGE(O23:O32)," ")</f>
        <v xml:space="preserve"> </v>
      </c>
    </row>
    <row r="35" spans="1:15" ht="15" customHeight="1">
      <c r="A35" s="9"/>
      <c r="B35" s="49" t="s">
        <v>37</v>
      </c>
      <c r="C35" s="49" t="s">
        <v>38</v>
      </c>
      <c r="D35" s="49" t="s">
        <v>39</v>
      </c>
      <c r="E35" s="50" t="s">
        <v>40</v>
      </c>
      <c r="F35" s="9"/>
      <c r="G35" s="49" t="s">
        <v>37</v>
      </c>
      <c r="H35" s="49" t="s">
        <v>38</v>
      </c>
      <c r="I35" s="49" t="s">
        <v>39</v>
      </c>
      <c r="J35" s="49" t="s">
        <v>41</v>
      </c>
      <c r="K35" s="9"/>
      <c r="L35" s="49" t="s">
        <v>37</v>
      </c>
      <c r="M35" s="49" t="s">
        <v>38</v>
      </c>
      <c r="N35" s="49" t="s">
        <v>39</v>
      </c>
      <c r="O35" s="50" t="s">
        <v>42</v>
      </c>
    </row>
    <row r="36" spans="1:15" ht="15" customHeight="1">
      <c r="A36" s="9"/>
      <c r="B36" s="6"/>
      <c r="C36" s="6"/>
      <c r="D36" s="6"/>
      <c r="E36" s="7"/>
      <c r="F36" s="9"/>
      <c r="G36" s="6"/>
      <c r="H36" s="6"/>
      <c r="I36" s="6"/>
      <c r="J36" s="7"/>
      <c r="K36" s="9"/>
      <c r="L36" s="6"/>
      <c r="M36" s="6"/>
      <c r="N36" s="6"/>
      <c r="O36" s="7"/>
    </row>
    <row r="37" spans="1:15" ht="15" customHeight="1">
      <c r="A37" s="9"/>
      <c r="B37" s="25" t="s">
        <v>43</v>
      </c>
      <c r="C37" s="51" t="s">
        <v>44</v>
      </c>
      <c r="D37" s="39"/>
      <c r="E37" s="52"/>
      <c r="F37" s="9"/>
      <c r="G37" s="25" t="s">
        <v>45</v>
      </c>
      <c r="H37" s="51" t="s">
        <v>44</v>
      </c>
      <c r="I37" s="39"/>
      <c r="J37" s="52"/>
      <c r="K37" s="9"/>
      <c r="L37" s="25" t="s">
        <v>46</v>
      </c>
      <c r="M37" s="51" t="s">
        <v>44</v>
      </c>
      <c r="N37" s="39"/>
      <c r="O37" s="52"/>
    </row>
    <row r="38" spans="1:15" ht="15" customHeight="1">
      <c r="A38" s="9"/>
      <c r="B38" s="6"/>
      <c r="C38" s="53" t="s">
        <v>32</v>
      </c>
      <c r="D38" s="54"/>
      <c r="E38" s="55"/>
      <c r="F38" s="9"/>
      <c r="G38" s="11"/>
      <c r="H38" s="53" t="s">
        <v>32</v>
      </c>
      <c r="I38" s="54"/>
      <c r="J38" s="55"/>
      <c r="K38" s="9"/>
      <c r="L38" s="11"/>
      <c r="M38" s="53" t="s">
        <v>32</v>
      </c>
      <c r="N38" s="54"/>
      <c r="O38" s="55"/>
    </row>
    <row r="39" spans="1:15" ht="15" customHeight="1">
      <c r="A39" s="9"/>
      <c r="B39" s="6"/>
      <c r="C39" s="6"/>
      <c r="D39" s="6"/>
      <c r="E39" s="7"/>
      <c r="F39" s="9"/>
      <c r="G39" s="6"/>
      <c r="H39" s="6"/>
      <c r="I39" s="6"/>
      <c r="J39" s="7"/>
      <c r="K39" s="9"/>
      <c r="L39" s="6"/>
      <c r="M39" s="6"/>
      <c r="N39" s="6"/>
      <c r="O39" s="7"/>
    </row>
    <row r="40" spans="1:15" ht="16.5" thickBot="1">
      <c r="A40" s="56"/>
      <c r="B40" s="57" t="s">
        <v>43</v>
      </c>
      <c r="C40" s="58" t="str">
        <f>IF(COUNT(B34)=1,AVERAGE(B34:D34)," ")</f>
        <v xml:space="preserve"> </v>
      </c>
      <c r="D40" s="59"/>
      <c r="E40" s="60"/>
      <c r="F40" s="56"/>
      <c r="G40" s="57" t="s">
        <v>45</v>
      </c>
      <c r="H40" s="61" t="str">
        <f>IF(COUNT(G34)=1,AVERAGE(G34:I34)," ")</f>
        <v xml:space="preserve"> </v>
      </c>
      <c r="I40" s="59"/>
      <c r="J40" s="60"/>
      <c r="K40" s="56"/>
      <c r="L40" s="57" t="s">
        <v>46</v>
      </c>
      <c r="M40" s="61" t="str">
        <f>IF(COUNT(L34)=1,AVERAGE(L34:N34)," ")</f>
        <v xml:space="preserve"> </v>
      </c>
      <c r="N40" s="59"/>
      <c r="O40" s="60"/>
    </row>
    <row r="41" spans="1:15" ht="15" customHeight="1">
      <c r="A41" s="62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4"/>
    </row>
    <row r="42" spans="1:15" ht="15.75">
      <c r="A42" s="65" t="s">
        <v>47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7"/>
    </row>
    <row r="43" spans="1:15" ht="15" customHeight="1">
      <c r="A43" s="9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7"/>
    </row>
    <row r="44" spans="1:15" ht="15.75">
      <c r="A44" s="67" t="s">
        <v>48</v>
      </c>
      <c r="B44" s="28" t="s">
        <v>49</v>
      </c>
      <c r="C44" s="27"/>
      <c r="D44" s="27"/>
      <c r="E44" s="6"/>
      <c r="F44" s="68" t="e">
        <f>IF(COUNT(O34)=1,(E34+J34+O34),(E34+J34))</f>
        <v>#VALUE!</v>
      </c>
      <c r="G44" s="69" t="s">
        <v>50</v>
      </c>
      <c r="H44" s="70" t="e">
        <f>F44/F45</f>
        <v>#VALUE!</v>
      </c>
      <c r="I44" s="39"/>
      <c r="J44" s="6"/>
      <c r="K44" s="6"/>
      <c r="L44" s="6"/>
      <c r="M44" s="6"/>
      <c r="N44" s="6"/>
      <c r="O44" s="7"/>
    </row>
    <row r="45" spans="1:15" ht="15" customHeight="1">
      <c r="A45" s="9"/>
      <c r="B45" s="6" t="s">
        <v>51</v>
      </c>
      <c r="C45" s="6"/>
      <c r="D45" s="6"/>
      <c r="E45" s="6"/>
      <c r="F45" s="71">
        <f>IF((L11&gt;="a"),3,2)</f>
        <v>2</v>
      </c>
      <c r="G45" s="6"/>
      <c r="H45" s="6"/>
      <c r="I45" s="6"/>
      <c r="J45" s="6"/>
      <c r="K45" s="6"/>
      <c r="L45" s="6"/>
      <c r="M45" s="6"/>
      <c r="N45" s="6"/>
      <c r="O45" s="7"/>
    </row>
    <row r="46" spans="1:15" ht="15" customHeight="1">
      <c r="A46" s="9"/>
      <c r="B46" s="6"/>
      <c r="C46" s="6"/>
      <c r="D46" s="6"/>
      <c r="E46" s="6"/>
      <c r="F46" s="71"/>
      <c r="G46" s="6"/>
      <c r="H46" s="6"/>
      <c r="I46" s="6"/>
      <c r="J46" s="6"/>
      <c r="K46" s="6"/>
      <c r="L46" s="6"/>
      <c r="M46" s="6"/>
      <c r="N46" s="6"/>
      <c r="O46" s="7"/>
    </row>
    <row r="47" spans="1:15" ht="15" customHeight="1">
      <c r="A47" s="9"/>
      <c r="B47" s="6"/>
      <c r="C47" s="6"/>
      <c r="D47" s="6"/>
      <c r="E47" s="6"/>
      <c r="F47" s="71"/>
      <c r="G47" s="6"/>
      <c r="H47" s="6"/>
      <c r="I47" s="6"/>
      <c r="J47" s="6"/>
      <c r="K47" s="6"/>
      <c r="L47" s="6"/>
      <c r="M47" s="6"/>
      <c r="N47" s="6"/>
      <c r="O47" s="7"/>
    </row>
    <row r="48" spans="1:15" ht="15" customHeight="1">
      <c r="A48" s="72" t="s">
        <v>52</v>
      </c>
      <c r="B48" s="66" t="s">
        <v>53</v>
      </c>
      <c r="C48" s="66"/>
      <c r="D48" s="66"/>
      <c r="E48" s="6">
        <f>IF((COUNT(B23:D23)=2),G117,G118)</f>
        <v>2.5739999999999998</v>
      </c>
      <c r="F48" s="71" t="s">
        <v>54</v>
      </c>
      <c r="G48" s="73" t="e">
        <f>H44</f>
        <v>#VALUE!</v>
      </c>
      <c r="H48" s="74"/>
      <c r="I48" s="75" t="s">
        <v>50</v>
      </c>
      <c r="J48" s="76" t="e">
        <f>E48*G48</f>
        <v>#VALUE!</v>
      </c>
      <c r="K48" s="39"/>
      <c r="L48" s="75" t="s">
        <v>55</v>
      </c>
      <c r="M48" s="6"/>
      <c r="N48" s="6"/>
      <c r="O48" s="7"/>
    </row>
    <row r="49" spans="1:15" ht="15" customHeight="1">
      <c r="A49" s="72"/>
      <c r="B49" s="66"/>
      <c r="C49" s="66"/>
      <c r="D49" s="66"/>
      <c r="E49" s="6"/>
      <c r="F49" s="71"/>
      <c r="G49" s="77"/>
      <c r="H49" s="74"/>
      <c r="I49" s="75"/>
      <c r="J49" s="78"/>
      <c r="K49" s="66"/>
      <c r="L49" s="6"/>
      <c r="M49" s="6"/>
      <c r="N49" s="6"/>
      <c r="O49" s="7"/>
    </row>
    <row r="50" spans="1:15" ht="15" customHeight="1" thickBot="1">
      <c r="A50" s="79" t="s">
        <v>56</v>
      </c>
      <c r="B50" s="59"/>
      <c r="C50" s="59"/>
      <c r="D50" s="59"/>
      <c r="E50" s="80"/>
      <c r="F50" s="81"/>
      <c r="G50" s="82"/>
      <c r="H50" s="83"/>
      <c r="I50" s="84"/>
      <c r="J50" s="85"/>
      <c r="K50" s="59"/>
      <c r="L50" s="80"/>
      <c r="M50" s="80"/>
      <c r="N50" s="80"/>
      <c r="O50" s="60"/>
    </row>
    <row r="51" spans="1:15" ht="15" customHeight="1">
      <c r="A51" s="86" t="s">
        <v>57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8"/>
    </row>
    <row r="52" spans="1:15" ht="15" customHeight="1" thickBot="1">
      <c r="A52" s="89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1"/>
    </row>
    <row r="53" spans="1:15" ht="15" customHeight="1">
      <c r="A53" s="92" t="s">
        <v>58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4"/>
    </row>
    <row r="54" spans="1:15" ht="15" customHeight="1">
      <c r="A54" s="9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7"/>
    </row>
    <row r="55" spans="1:15" ht="15" customHeight="1">
      <c r="A55" s="72" t="s">
        <v>59</v>
      </c>
      <c r="B55" s="53" t="s">
        <v>60</v>
      </c>
      <c r="C55" s="66"/>
      <c r="D55" s="93" t="e">
        <f>H44</f>
        <v>#VALUE!</v>
      </c>
      <c r="E55" s="66"/>
      <c r="F55" s="69" t="s">
        <v>61</v>
      </c>
      <c r="G55" s="66">
        <f>IF((COUNT(B23:D23)=2),H117,H118)</f>
        <v>1.6930000000000001</v>
      </c>
      <c r="H55" s="66"/>
      <c r="I55" s="75" t="s">
        <v>50</v>
      </c>
      <c r="J55" s="94" t="e">
        <f>D55/G55</f>
        <v>#VALUE!</v>
      </c>
      <c r="K55" s="95"/>
      <c r="L55" s="6"/>
      <c r="M55" s="6"/>
      <c r="N55" s="6"/>
      <c r="O55" s="7"/>
    </row>
    <row r="56" spans="1:15" ht="15" customHeight="1">
      <c r="A56" s="9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7"/>
    </row>
    <row r="57" spans="1:15" ht="15" customHeight="1">
      <c r="A57" s="96" t="s">
        <v>62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7"/>
    </row>
    <row r="58" spans="1:15" ht="15" customHeight="1">
      <c r="A58" s="9"/>
      <c r="B58" s="6"/>
      <c r="C58" s="6"/>
      <c r="D58" s="6"/>
      <c r="E58" s="6"/>
      <c r="F58" s="6"/>
      <c r="G58" s="6"/>
      <c r="H58" s="6"/>
      <c r="I58" s="6"/>
      <c r="J58" s="6"/>
      <c r="K58" s="97" t="s">
        <v>63</v>
      </c>
      <c r="L58" s="6"/>
      <c r="M58" s="6"/>
      <c r="N58" s="98" t="e">
        <f>J55*5.15</f>
        <v>#VALUE!</v>
      </c>
      <c r="O58" s="7"/>
    </row>
    <row r="59" spans="1:15" ht="15" customHeight="1">
      <c r="A59" s="5" t="s">
        <v>64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7"/>
    </row>
    <row r="60" spans="1:15" ht="15" customHeight="1">
      <c r="A60" s="9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7"/>
    </row>
    <row r="61" spans="1:15" ht="15" customHeight="1">
      <c r="A61" s="99" t="s">
        <v>65</v>
      </c>
      <c r="B61" s="39"/>
      <c r="C61" s="69" t="s">
        <v>50</v>
      </c>
      <c r="D61" s="100" t="e">
        <f>J55*5.15</f>
        <v>#VALUE!</v>
      </c>
      <c r="E61" s="100"/>
      <c r="F61" s="69" t="s">
        <v>50</v>
      </c>
      <c r="G61" s="101" t="e">
        <f>D61/D62</f>
        <v>#VALUE!</v>
      </c>
      <c r="H61" s="102"/>
      <c r="I61" s="6"/>
      <c r="J61" s="103"/>
      <c r="K61" s="6"/>
      <c r="L61" s="6"/>
      <c r="M61" s="6"/>
      <c r="N61" s="6"/>
      <c r="O61" s="7"/>
    </row>
    <row r="62" spans="1:15" ht="15" customHeight="1" thickBot="1">
      <c r="A62" s="104" t="s">
        <v>66</v>
      </c>
      <c r="B62" s="66"/>
      <c r="C62" s="6"/>
      <c r="D62" s="93">
        <f>H13</f>
        <v>0</v>
      </c>
      <c r="E62" s="93"/>
      <c r="F62" s="6"/>
      <c r="G62" s="6"/>
      <c r="H62" s="6"/>
      <c r="I62" s="6"/>
      <c r="J62" s="6"/>
      <c r="K62" s="6"/>
      <c r="L62" s="6"/>
      <c r="M62" s="6"/>
      <c r="N62" s="6"/>
      <c r="O62" s="7"/>
    </row>
    <row r="63" spans="1:15" ht="15" customHeight="1">
      <c r="A63" s="92" t="s">
        <v>67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4"/>
    </row>
    <row r="64" spans="1:15" ht="15" customHeight="1">
      <c r="A64" s="9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7"/>
    </row>
    <row r="65" spans="1:15" ht="15" customHeight="1">
      <c r="A65" s="72" t="s">
        <v>68</v>
      </c>
      <c r="B65" s="66" t="s">
        <v>69</v>
      </c>
      <c r="C65" s="66"/>
      <c r="D65" s="66"/>
      <c r="E65" s="66"/>
      <c r="F65" s="66"/>
      <c r="G65" s="93">
        <f>MAX(C40,H40,M40)</f>
        <v>0</v>
      </c>
      <c r="H65" s="93"/>
      <c r="I65" s="105" t="s">
        <v>70</v>
      </c>
      <c r="J65" s="93">
        <f>MIN(C40,H40,M40)</f>
        <v>0</v>
      </c>
      <c r="K65" s="93"/>
      <c r="L65" s="105" t="s">
        <v>50</v>
      </c>
      <c r="M65" s="100">
        <f>G65-J65</f>
        <v>0</v>
      </c>
      <c r="N65" s="39"/>
      <c r="O65" s="7"/>
    </row>
    <row r="66" spans="1:15" ht="15" customHeight="1">
      <c r="A66" s="9"/>
      <c r="B66" s="6"/>
      <c r="C66" s="6"/>
      <c r="D66" s="75"/>
      <c r="E66" s="6"/>
      <c r="F66" s="6"/>
      <c r="G66" s="6"/>
      <c r="H66" s="106"/>
      <c r="I66" s="106"/>
      <c r="J66" s="106"/>
      <c r="K66" s="106"/>
      <c r="L66" s="106"/>
      <c r="M66" s="106"/>
      <c r="N66" s="6"/>
      <c r="O66" s="7"/>
    </row>
    <row r="67" spans="1:15" ht="15.75">
      <c r="A67" s="72" t="s">
        <v>71</v>
      </c>
      <c r="B67" s="53" t="s">
        <v>72</v>
      </c>
      <c r="C67" s="66"/>
      <c r="D67" s="93">
        <f>M65</f>
        <v>0</v>
      </c>
      <c r="E67" s="73"/>
      <c r="F67" s="69" t="s">
        <v>61</v>
      </c>
      <c r="G67" s="78">
        <f>IF((COUNTA(L9:L11)=2),I117,I118)</f>
        <v>1.9059999999999999</v>
      </c>
      <c r="H67" s="93"/>
      <c r="I67" s="107" t="s">
        <v>50</v>
      </c>
      <c r="J67" s="100">
        <f>D67/G67</f>
        <v>0</v>
      </c>
      <c r="K67" s="100"/>
      <c r="L67" s="6"/>
      <c r="M67" s="6"/>
      <c r="N67" s="6"/>
      <c r="O67" s="7"/>
    </row>
    <row r="68" spans="1:15" ht="15" customHeight="1">
      <c r="A68" s="9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7"/>
    </row>
    <row r="69" spans="1:15" ht="15.75">
      <c r="A69" s="108" t="s">
        <v>73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11" t="s">
        <v>74</v>
      </c>
      <c r="M69" s="11"/>
      <c r="N69" s="109">
        <f>COUNT(B23:B32)</f>
        <v>0</v>
      </c>
      <c r="O69" s="7"/>
    </row>
    <row r="70" spans="1:15" ht="15" customHeight="1">
      <c r="A70" s="9"/>
      <c r="B70" s="6"/>
      <c r="C70" s="6"/>
      <c r="D70" s="6"/>
      <c r="E70" s="6"/>
      <c r="F70" s="6"/>
      <c r="G70" s="6"/>
      <c r="H70" s="6"/>
      <c r="I70" s="6"/>
      <c r="J70" s="6"/>
      <c r="K70" s="6"/>
      <c r="L70" s="11" t="s">
        <v>75</v>
      </c>
      <c r="M70" s="6"/>
      <c r="N70" s="109">
        <f>COUNT(B23:D23)</f>
        <v>0</v>
      </c>
      <c r="O70" s="7"/>
    </row>
    <row r="71" spans="1:15" ht="15" customHeight="1">
      <c r="A71" s="9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110" t="s">
        <v>76</v>
      </c>
      <c r="N71" s="78">
        <f>IF((COUNTA(L9:L11)=2),I117,I118)</f>
        <v>1.9059999999999999</v>
      </c>
      <c r="O71" s="7"/>
    </row>
    <row r="72" spans="1:15" ht="15" customHeight="1">
      <c r="A72" s="9"/>
      <c r="B72" s="6"/>
      <c r="C72" s="6"/>
      <c r="D72" s="6"/>
      <c r="E72" s="6"/>
      <c r="F72" s="6"/>
      <c r="G72" s="6"/>
      <c r="H72" s="6"/>
      <c r="I72" s="6"/>
      <c r="J72" s="6"/>
      <c r="K72" s="6"/>
      <c r="L72" s="11"/>
      <c r="M72" s="6"/>
      <c r="N72" s="109"/>
      <c r="O72" s="7"/>
    </row>
    <row r="73" spans="1:15" ht="15" customHeight="1">
      <c r="A73" s="5" t="s">
        <v>77</v>
      </c>
      <c r="B73" s="6"/>
      <c r="C73" s="6"/>
      <c r="D73" s="6"/>
      <c r="E73" s="6"/>
      <c r="F73" s="6"/>
      <c r="G73" s="6"/>
      <c r="H73" s="11" t="s">
        <v>78</v>
      </c>
      <c r="I73" s="6"/>
      <c r="J73" s="6"/>
      <c r="K73" s="6"/>
      <c r="L73" s="6"/>
      <c r="M73" s="6"/>
      <c r="N73" s="98" t="e">
        <f>IF(((N58^2/(N69*N70))&lt;(M65*(5.15/N71))^2),SQRT((M65*(5.15/N71))^2 - (N58^2/(N69*N70))),(SQRT((M65*(5.15/N71))^2)))</f>
        <v>#VALUE!</v>
      </c>
      <c r="O73" s="7"/>
    </row>
    <row r="74" spans="1:15" ht="15" customHeight="1">
      <c r="A74" s="9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7"/>
    </row>
    <row r="75" spans="1:15" ht="15" customHeight="1">
      <c r="A75" s="99" t="s">
        <v>79</v>
      </c>
      <c r="B75" s="39"/>
      <c r="C75" s="69" t="s">
        <v>50</v>
      </c>
      <c r="D75" s="100">
        <f>J67*5.15</f>
        <v>0</v>
      </c>
      <c r="E75" s="100"/>
      <c r="F75" s="69" t="s">
        <v>50</v>
      </c>
      <c r="G75" s="101" t="e">
        <f>D75/D76</f>
        <v>#DIV/0!</v>
      </c>
      <c r="H75" s="102"/>
      <c r="I75" s="6"/>
      <c r="J75" s="6"/>
      <c r="K75" s="6"/>
      <c r="L75" s="6"/>
      <c r="M75" s="6"/>
      <c r="N75" s="6"/>
      <c r="O75" s="7"/>
    </row>
    <row r="76" spans="1:15" ht="15" customHeight="1">
      <c r="A76" s="111" t="s">
        <v>80</v>
      </c>
      <c r="B76" s="66"/>
      <c r="C76" s="6"/>
      <c r="D76" s="93">
        <f>H13</f>
        <v>0</v>
      </c>
      <c r="E76" s="93"/>
      <c r="F76" s="6"/>
      <c r="G76" s="6"/>
      <c r="H76" s="6"/>
      <c r="I76" s="6"/>
      <c r="J76" s="6"/>
      <c r="K76" s="6"/>
      <c r="L76" s="6"/>
      <c r="M76" s="6"/>
      <c r="N76" s="6"/>
      <c r="O76" s="7"/>
    </row>
    <row r="77" spans="1:15" ht="15" customHeight="1" thickBot="1">
      <c r="A77" s="56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60"/>
    </row>
    <row r="78" spans="1:15" ht="15" customHeight="1">
      <c r="A78" s="92" t="s">
        <v>81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4"/>
    </row>
    <row r="79" spans="1:15" ht="15" customHeight="1">
      <c r="A79" s="9"/>
      <c r="B79" s="6"/>
      <c r="C79" s="6"/>
      <c r="D79" s="6"/>
      <c r="E79" s="6"/>
      <c r="F79" s="6"/>
      <c r="G79" s="6"/>
      <c r="H79" s="6"/>
      <c r="I79" s="6"/>
      <c r="J79" s="112" t="s">
        <v>82</v>
      </c>
      <c r="K79" s="6"/>
      <c r="L79" s="6"/>
      <c r="M79" s="6"/>
      <c r="N79" s="6"/>
      <c r="O79" s="7"/>
    </row>
    <row r="80" spans="1:15" ht="15" customHeight="1">
      <c r="A80" s="72" t="s">
        <v>83</v>
      </c>
      <c r="B80" s="113"/>
      <c r="C80" s="71" t="s">
        <v>84</v>
      </c>
      <c r="D80" s="113"/>
      <c r="E80" s="113"/>
      <c r="F80" s="114">
        <f>J67</f>
        <v>0</v>
      </c>
      <c r="G80" s="105" t="s">
        <v>85</v>
      </c>
      <c r="H80" s="115" t="e">
        <f>J55</f>
        <v>#VALUE!</v>
      </c>
      <c r="I80" s="105" t="s">
        <v>50</v>
      </c>
      <c r="J80" s="116" t="e">
        <f>SQRT((F80^2)+(H80^2))</f>
        <v>#VALUE!</v>
      </c>
      <c r="K80" s="6"/>
      <c r="L80" s="117"/>
      <c r="M80" s="6"/>
      <c r="N80" s="6"/>
      <c r="O80" s="7"/>
    </row>
    <row r="81" spans="1:15" ht="15" customHeight="1">
      <c r="A81" s="9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7"/>
    </row>
    <row r="82" spans="1:15" ht="15" customHeight="1">
      <c r="A82" s="5" t="s">
        <v>86</v>
      </c>
      <c r="B82" s="6"/>
      <c r="C82" s="6"/>
      <c r="D82" s="6"/>
      <c r="E82" s="113"/>
      <c r="F82" s="71"/>
      <c r="G82" s="113"/>
      <c r="H82" s="6"/>
      <c r="I82" s="6"/>
      <c r="J82" s="118" t="s">
        <v>87</v>
      </c>
      <c r="K82" s="119"/>
      <c r="L82" s="119"/>
      <c r="M82" s="119"/>
      <c r="N82" s="119"/>
      <c r="O82" s="120"/>
    </row>
    <row r="83" spans="1:15" ht="15" customHeight="1">
      <c r="A83" s="9"/>
      <c r="B83" s="6"/>
      <c r="C83" s="6"/>
      <c r="D83" s="6"/>
      <c r="E83" s="6"/>
      <c r="F83" s="6"/>
      <c r="G83" s="6"/>
      <c r="H83" s="6"/>
      <c r="I83" s="6"/>
      <c r="J83" s="119"/>
      <c r="K83" s="119"/>
      <c r="L83" s="119"/>
      <c r="M83" s="119"/>
      <c r="N83" s="119"/>
      <c r="O83" s="120"/>
    </row>
    <row r="84" spans="1:15" ht="15" customHeight="1">
      <c r="A84" s="99" t="s">
        <v>88</v>
      </c>
      <c r="B84" s="39"/>
      <c r="C84" s="69" t="s">
        <v>50</v>
      </c>
      <c r="D84" s="100" t="e">
        <f>J80*5.15</f>
        <v>#VALUE!</v>
      </c>
      <c r="E84" s="39"/>
      <c r="F84" s="69" t="s">
        <v>50</v>
      </c>
      <c r="G84" s="101" t="e">
        <f>D84/D85</f>
        <v>#VALUE!</v>
      </c>
      <c r="H84" s="102"/>
      <c r="I84" s="6"/>
      <c r="J84" s="119"/>
      <c r="K84" s="119"/>
      <c r="L84" s="119"/>
      <c r="M84" s="119"/>
      <c r="N84" s="119"/>
      <c r="O84" s="120"/>
    </row>
    <row r="85" spans="1:15" ht="15" customHeight="1">
      <c r="A85" s="111" t="s">
        <v>80</v>
      </c>
      <c r="B85" s="66"/>
      <c r="C85" s="6"/>
      <c r="D85" s="93">
        <f>H13</f>
        <v>0</v>
      </c>
      <c r="E85" s="66"/>
      <c r="F85" s="6"/>
      <c r="G85" s="6"/>
      <c r="H85" s="6"/>
      <c r="I85" s="6"/>
      <c r="J85" s="119"/>
      <c r="K85" s="119"/>
      <c r="L85" s="119"/>
      <c r="M85" s="119"/>
      <c r="N85" s="119"/>
      <c r="O85" s="120"/>
    </row>
    <row r="86" spans="1:15" ht="15" customHeight="1">
      <c r="A86" s="111"/>
      <c r="B86" s="66"/>
      <c r="C86" s="6"/>
      <c r="D86" s="93"/>
      <c r="E86" s="66"/>
      <c r="F86" s="6"/>
      <c r="G86" s="6"/>
      <c r="H86" s="6"/>
      <c r="I86" s="6"/>
      <c r="J86" s="121"/>
      <c r="K86" s="121"/>
      <c r="L86" s="121"/>
      <c r="M86" s="121"/>
      <c r="N86" s="121"/>
      <c r="O86" s="122"/>
    </row>
    <row r="87" spans="1:15" ht="15" customHeight="1">
      <c r="A87" s="5" t="s">
        <v>89</v>
      </c>
      <c r="B87" s="66"/>
      <c r="C87" s="6"/>
      <c r="D87" s="93"/>
      <c r="E87" s="66"/>
      <c r="F87" s="6"/>
      <c r="G87" s="6"/>
      <c r="H87" s="6"/>
      <c r="I87" s="6"/>
      <c r="J87" s="121"/>
      <c r="K87" s="121"/>
      <c r="L87" s="121"/>
      <c r="M87" s="121"/>
      <c r="N87" s="121"/>
      <c r="O87" s="122"/>
    </row>
    <row r="88" spans="1:15" ht="15" customHeight="1">
      <c r="A88" s="111"/>
      <c r="B88" s="66"/>
      <c r="C88" s="6"/>
      <c r="D88" s="93"/>
      <c r="E88" s="66"/>
      <c r="F88" s="6"/>
      <c r="G88" s="6"/>
      <c r="H88" s="6"/>
      <c r="I88" s="6"/>
      <c r="J88" s="6"/>
      <c r="K88" s="6"/>
      <c r="L88" s="6"/>
      <c r="M88" s="6"/>
      <c r="N88" s="6"/>
      <c r="O88" s="122"/>
    </row>
    <row r="89" spans="1:15" ht="15" customHeight="1">
      <c r="A89" s="123" t="s">
        <v>90</v>
      </c>
      <c r="B89" s="66"/>
      <c r="C89" s="6"/>
      <c r="D89" s="93"/>
      <c r="E89" s="66"/>
      <c r="F89" s="49" t="e">
        <f>SQRT(N58^2 +N73^2)</f>
        <v>#VALUE!</v>
      </c>
      <c r="G89" s="6"/>
      <c r="H89" s="6"/>
      <c r="I89" s="6"/>
      <c r="J89" s="6"/>
      <c r="K89" s="6"/>
      <c r="L89" s="6"/>
      <c r="M89" s="6"/>
      <c r="N89" s="6"/>
      <c r="O89" s="122"/>
    </row>
    <row r="90" spans="1:15" ht="15" customHeight="1">
      <c r="A90" s="111"/>
      <c r="B90" s="66"/>
      <c r="C90" s="6"/>
      <c r="D90" s="93"/>
      <c r="E90" s="66"/>
      <c r="F90" s="6"/>
      <c r="G90" s="6"/>
      <c r="H90" s="6"/>
      <c r="I90" s="6"/>
      <c r="J90" s="6"/>
      <c r="K90" s="6"/>
      <c r="L90" s="6"/>
      <c r="M90" s="6"/>
      <c r="N90" s="6"/>
      <c r="O90" s="122"/>
    </row>
    <row r="91" spans="1:15" ht="15" customHeight="1">
      <c r="A91" s="123" t="s">
        <v>91</v>
      </c>
      <c r="B91" s="66"/>
      <c r="C91" s="6"/>
      <c r="D91" s="93"/>
      <c r="E91" s="66"/>
      <c r="F91" s="6"/>
      <c r="G91" s="6"/>
      <c r="H91" s="106" t="e">
        <f>F89</f>
        <v>#VALUE!</v>
      </c>
      <c r="I91" s="124" t="s">
        <v>54</v>
      </c>
      <c r="J91" s="78">
        <f>IF((COUNTA(B23:B32)=5),H119,H120)</f>
        <v>3.0779999999999998</v>
      </c>
      <c r="K91" s="125" t="s">
        <v>61</v>
      </c>
      <c r="L91" s="106">
        <f>6*F99</f>
        <v>0</v>
      </c>
      <c r="M91" s="124" t="s">
        <v>50</v>
      </c>
      <c r="N91" s="126" t="e">
        <f>(H91*J91)/L91</f>
        <v>#VALUE!</v>
      </c>
      <c r="O91" s="122"/>
    </row>
    <row r="92" spans="1:15" ht="15" customHeight="1">
      <c r="A92" s="123"/>
      <c r="B92" s="66"/>
      <c r="C92" s="6"/>
      <c r="D92" s="93"/>
      <c r="E92" s="66"/>
      <c r="F92" s="6"/>
      <c r="G92" s="6"/>
      <c r="H92" s="6"/>
      <c r="I92" s="6"/>
      <c r="J92" s="6"/>
      <c r="K92" s="6"/>
      <c r="L92" s="6"/>
      <c r="M92" s="6"/>
      <c r="N92" s="6"/>
      <c r="O92" s="122"/>
    </row>
    <row r="93" spans="1:15" ht="15" customHeight="1">
      <c r="A93" s="123"/>
      <c r="B93" s="127" t="s">
        <v>92</v>
      </c>
      <c r="C93" s="127"/>
      <c r="D93" s="127"/>
      <c r="E93" s="127"/>
      <c r="F93" s="127"/>
      <c r="G93" s="6"/>
      <c r="H93" s="6"/>
      <c r="I93" s="6"/>
      <c r="J93" s="6"/>
      <c r="K93" s="6"/>
      <c r="L93" s="6"/>
      <c r="M93" s="6"/>
      <c r="N93" s="6"/>
      <c r="O93" s="122"/>
    </row>
    <row r="94" spans="1:15" ht="15" customHeight="1">
      <c r="A94" s="123"/>
      <c r="B94" s="128" t="s">
        <v>27</v>
      </c>
      <c r="C94" s="128" t="s">
        <v>93</v>
      </c>
      <c r="D94" s="128" t="s">
        <v>94</v>
      </c>
      <c r="E94" s="128" t="s">
        <v>95</v>
      </c>
      <c r="F94" s="128" t="s">
        <v>96</v>
      </c>
      <c r="G94" s="6"/>
      <c r="H94" s="129" t="s">
        <v>97</v>
      </c>
      <c r="I94" s="6"/>
      <c r="J94" s="6"/>
      <c r="K94" s="6"/>
      <c r="L94" s="6"/>
      <c r="M94" s="6"/>
      <c r="N94" s="6"/>
      <c r="O94" s="122"/>
    </row>
    <row r="95" spans="1:15" ht="15" customHeight="1">
      <c r="A95" s="123"/>
      <c r="B95" s="128" t="s">
        <v>98</v>
      </c>
      <c r="C95" s="130">
        <f>MAX(B23:B32)-MIN(B23:B32)</f>
        <v>0</v>
      </c>
      <c r="D95" s="130">
        <f>MAX(C23:C32)-MIN(C23:C32)</f>
        <v>0</v>
      </c>
      <c r="E95" s="130" t="str">
        <f>IF(COUNT(D23:D32)&lt;1," ",(MAX(D23:D32)-MIN(D23:D32)))</f>
        <v xml:space="preserve"> </v>
      </c>
      <c r="F95" s="130">
        <f>SUM(C95:E95)</f>
        <v>0</v>
      </c>
      <c r="G95" s="6"/>
      <c r="H95" s="6"/>
      <c r="I95" s="6"/>
      <c r="J95" s="121"/>
      <c r="K95" s="121"/>
      <c r="L95" s="121"/>
      <c r="M95" s="121"/>
      <c r="N95" s="121"/>
      <c r="O95" s="122"/>
    </row>
    <row r="96" spans="1:15" ht="15" customHeight="1">
      <c r="A96" s="123"/>
      <c r="B96" s="128" t="s">
        <v>99</v>
      </c>
      <c r="C96" s="131">
        <f>MAX(G23:G32)-MIN(G23:G32)</f>
        <v>0</v>
      </c>
      <c r="D96" s="131">
        <f>MAX(H23:H32)-MIN(H23:H32)</f>
        <v>0</v>
      </c>
      <c r="E96" s="131" t="str">
        <f>IF(COUNT(I23:I32)&lt;1," ",(MAX(I23:I32)-MIN(I23:I32)))</f>
        <v xml:space="preserve"> </v>
      </c>
      <c r="F96" s="131">
        <f>SUM(C96:E96)</f>
        <v>0</v>
      </c>
      <c r="G96" s="6"/>
      <c r="H96" s="127"/>
      <c r="I96" s="127"/>
      <c r="J96" s="127"/>
      <c r="K96" s="127"/>
      <c r="L96" s="127"/>
      <c r="M96" s="127"/>
      <c r="N96" s="127"/>
      <c r="O96" s="122"/>
    </row>
    <row r="97" spans="1:15" ht="15" customHeight="1">
      <c r="A97" s="123"/>
      <c r="B97" s="128" t="s">
        <v>100</v>
      </c>
      <c r="C97" s="130">
        <f>MAX(L23:L32)-MIN(L23:L32)</f>
        <v>0</v>
      </c>
      <c r="D97" s="130">
        <f>MAX(M23:M32)-MIN(M23:M32)</f>
        <v>0</v>
      </c>
      <c r="E97" s="130" t="str">
        <f>IF(COUNT(N23:N32)&lt;1," ",((MAX(N23:N32)-MIN(N23:N32))))</f>
        <v xml:space="preserve"> </v>
      </c>
      <c r="F97" s="130">
        <f>SUM(C97:E97)</f>
        <v>0</v>
      </c>
      <c r="G97" s="6"/>
      <c r="H97" s="25"/>
      <c r="I97" s="71"/>
      <c r="J97" s="132"/>
      <c r="K97" s="132"/>
      <c r="L97" s="132"/>
      <c r="M97" s="132"/>
      <c r="N97" s="132"/>
      <c r="O97" s="122"/>
    </row>
    <row r="98" spans="1:15" ht="15" customHeight="1">
      <c r="A98" s="111"/>
      <c r="B98" s="121"/>
      <c r="C98" s="121"/>
      <c r="D98" s="121"/>
      <c r="E98" s="133" t="s">
        <v>101</v>
      </c>
      <c r="F98" s="134">
        <f>SUM(F95:F97)</f>
        <v>0</v>
      </c>
      <c r="G98" s="6"/>
      <c r="H98" s="25"/>
      <c r="I98" s="71"/>
      <c r="J98" s="132"/>
      <c r="K98" s="132"/>
      <c r="L98" s="132"/>
      <c r="M98" s="132"/>
      <c r="N98" s="132"/>
      <c r="O98" s="122"/>
    </row>
    <row r="99" spans="1:15" ht="21.75" customHeight="1" thickBot="1">
      <c r="A99" s="56"/>
      <c r="B99" s="135"/>
      <c r="C99" s="135"/>
      <c r="D99" s="135"/>
      <c r="E99" s="136" t="s">
        <v>102</v>
      </c>
      <c r="F99" s="137">
        <f>F98/COUNT(C95:E97)</f>
        <v>0</v>
      </c>
      <c r="G99" s="80"/>
      <c r="H99" s="80"/>
      <c r="I99" s="80"/>
      <c r="J99" s="80"/>
      <c r="K99" s="80"/>
      <c r="L99" s="80"/>
      <c r="M99" s="80"/>
      <c r="N99" s="80"/>
      <c r="O99" s="60"/>
    </row>
    <row r="100" spans="1:15" ht="15" customHeight="1">
      <c r="A100" s="138" t="s">
        <v>103</v>
      </c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40"/>
    </row>
    <row r="101" spans="1:15" ht="15" customHeight="1" thickBot="1">
      <c r="A101" s="141"/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3"/>
    </row>
    <row r="102" spans="1:15" ht="15" customHeight="1">
      <c r="A102" s="144"/>
      <c r="B102" s="62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4"/>
      <c r="N102" s="145"/>
      <c r="O102" s="146"/>
    </row>
    <row r="103" spans="1:15" ht="15" customHeight="1">
      <c r="A103" s="144"/>
      <c r="B103" s="147" t="s">
        <v>104</v>
      </c>
      <c r="C103" s="112"/>
      <c r="D103" s="112"/>
      <c r="E103" s="112"/>
      <c r="F103" s="112"/>
      <c r="G103" s="112"/>
      <c r="H103" s="6"/>
      <c r="I103" s="6"/>
      <c r="J103" s="6"/>
      <c r="K103" s="6"/>
      <c r="L103" s="6"/>
      <c r="M103" s="7"/>
      <c r="N103" s="145"/>
      <c r="O103" s="146"/>
    </row>
    <row r="104" spans="1:15" ht="15" customHeight="1">
      <c r="A104" s="144"/>
      <c r="B104" s="147" t="s">
        <v>105</v>
      </c>
      <c r="C104" s="112"/>
      <c r="D104" s="112"/>
      <c r="E104" s="112"/>
      <c r="F104" s="148"/>
      <c r="G104" s="6"/>
      <c r="H104" s="6"/>
      <c r="I104" s="6"/>
      <c r="J104" s="6"/>
      <c r="K104" s="149" t="e">
        <f>G84</f>
        <v>#VALUE!</v>
      </c>
      <c r="L104" s="6"/>
      <c r="M104" s="7"/>
      <c r="N104" s="145"/>
      <c r="O104" s="146"/>
    </row>
    <row r="105" spans="1:15" ht="15" customHeight="1">
      <c r="A105" s="144"/>
      <c r="B105" s="147"/>
      <c r="C105" s="112"/>
      <c r="D105" s="112"/>
      <c r="E105" s="112"/>
      <c r="F105" s="148"/>
      <c r="G105" s="112"/>
      <c r="H105" s="6"/>
      <c r="I105" s="6"/>
      <c r="J105" s="6"/>
      <c r="K105" s="6"/>
      <c r="L105" s="6"/>
      <c r="M105" s="7"/>
      <c r="N105" s="145"/>
      <c r="O105" s="146"/>
    </row>
    <row r="106" spans="1:15" ht="15" customHeight="1">
      <c r="A106" s="144"/>
      <c r="B106" s="147" t="s">
        <v>106</v>
      </c>
      <c r="C106" s="112"/>
      <c r="D106" s="112"/>
      <c r="E106" s="112"/>
      <c r="F106" s="148"/>
      <c r="G106" s="112"/>
      <c r="H106" s="6"/>
      <c r="I106" s="6"/>
      <c r="J106" s="6"/>
      <c r="K106" s="6"/>
      <c r="L106" s="6"/>
      <c r="M106" s="7"/>
      <c r="N106" s="145"/>
      <c r="O106" s="146"/>
    </row>
    <row r="107" spans="1:15" ht="15" customHeight="1">
      <c r="A107" s="144"/>
      <c r="B107" s="147" t="s">
        <v>107</v>
      </c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7"/>
      <c r="N107" s="145"/>
      <c r="O107" s="146"/>
    </row>
    <row r="108" spans="1:15" ht="15" customHeight="1">
      <c r="A108" s="144"/>
      <c r="B108" s="9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7"/>
      <c r="N108" s="145"/>
      <c r="O108" s="146"/>
    </row>
    <row r="109" spans="1:15" ht="15" customHeight="1">
      <c r="A109" s="10"/>
      <c r="B109" s="10" t="s">
        <v>108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7"/>
      <c r="N109" s="6"/>
      <c r="O109" s="7"/>
    </row>
    <row r="110" spans="1:15" ht="15" customHeight="1">
      <c r="A110" s="10"/>
      <c r="B110" s="10" t="s">
        <v>109</v>
      </c>
      <c r="C110" s="6"/>
      <c r="D110" s="6"/>
      <c r="E110" s="6"/>
      <c r="F110" s="6"/>
      <c r="G110" s="6"/>
      <c r="H110" s="6"/>
      <c r="I110" s="6"/>
      <c r="J110" s="6"/>
      <c r="K110" s="101" t="e">
        <f>N91</f>
        <v>#VALUE!</v>
      </c>
      <c r="L110" s="6"/>
      <c r="M110" s="7"/>
      <c r="N110" s="6"/>
      <c r="O110" s="7"/>
    </row>
    <row r="111" spans="1:15" ht="15" customHeight="1">
      <c r="A111" s="10"/>
      <c r="B111" s="9"/>
      <c r="C111" s="6"/>
      <c r="D111" s="6"/>
      <c r="E111" s="6"/>
      <c r="F111" s="26"/>
      <c r="G111" s="150"/>
      <c r="H111" s="6"/>
      <c r="I111" s="6"/>
      <c r="J111" s="6"/>
      <c r="K111" s="6"/>
      <c r="L111" s="6"/>
      <c r="M111" s="7"/>
      <c r="N111" s="6"/>
      <c r="O111" s="7"/>
    </row>
    <row r="112" spans="1:15" ht="15" customHeight="1">
      <c r="A112" s="10"/>
      <c r="B112" s="9"/>
      <c r="C112" s="6"/>
      <c r="D112" s="6"/>
      <c r="E112" s="6"/>
      <c r="F112" s="151" t="s">
        <v>110</v>
      </c>
      <c r="G112" s="152" t="s">
        <v>111</v>
      </c>
      <c r="H112" s="153" t="s">
        <v>112</v>
      </c>
      <c r="I112" s="154" t="s">
        <v>113</v>
      </c>
      <c r="J112" s="6"/>
      <c r="K112" s="6"/>
      <c r="L112" s="6"/>
      <c r="M112" s="7"/>
      <c r="N112" s="6"/>
      <c r="O112" s="7"/>
    </row>
    <row r="113" spans="1:15" ht="15" customHeight="1" thickBot="1">
      <c r="A113" s="10"/>
      <c r="B113" s="56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60"/>
      <c r="N113" s="6"/>
      <c r="O113" s="7"/>
    </row>
    <row r="114" spans="1:15" ht="15" customHeight="1">
      <c r="A114" s="10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7"/>
    </row>
    <row r="115" spans="1:15" ht="15" customHeight="1">
      <c r="A115" s="10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7"/>
    </row>
    <row r="116" spans="1:15" ht="15" customHeight="1">
      <c r="A116" s="10"/>
      <c r="B116" s="6" t="s">
        <v>114</v>
      </c>
      <c r="C116" s="6"/>
      <c r="D116" s="6"/>
      <c r="E116" s="6"/>
      <c r="F116" s="49" t="s">
        <v>115</v>
      </c>
      <c r="G116" s="49" t="s">
        <v>116</v>
      </c>
      <c r="H116" s="49" t="s">
        <v>117</v>
      </c>
      <c r="I116" s="155" t="s">
        <v>118</v>
      </c>
      <c r="J116" s="6"/>
      <c r="K116" s="6"/>
      <c r="L116" s="6"/>
      <c r="M116" s="6"/>
      <c r="N116" s="6"/>
      <c r="O116" s="7"/>
    </row>
    <row r="117" spans="1:15" ht="15" customHeight="1">
      <c r="A117" s="10"/>
      <c r="B117" s="6"/>
      <c r="C117" s="6"/>
      <c r="D117" s="6"/>
      <c r="E117" s="6"/>
      <c r="F117" s="49">
        <v>2</v>
      </c>
      <c r="G117" s="49">
        <v>3.2679999999999998</v>
      </c>
      <c r="H117" s="49">
        <v>1.1279999999999999</v>
      </c>
      <c r="I117" s="156">
        <v>1.4139999999999999</v>
      </c>
      <c r="J117" s="6"/>
      <c r="K117" s="6"/>
      <c r="L117" s="6"/>
      <c r="M117" s="6"/>
      <c r="N117" s="6"/>
      <c r="O117" s="7"/>
    </row>
    <row r="118" spans="1:15" ht="15" customHeight="1">
      <c r="A118" s="10"/>
      <c r="B118" s="6"/>
      <c r="C118" s="6"/>
      <c r="D118" s="6"/>
      <c r="E118" s="6"/>
      <c r="F118" s="49">
        <v>3</v>
      </c>
      <c r="G118" s="49">
        <v>2.5739999999999998</v>
      </c>
      <c r="H118" s="49">
        <v>1.6930000000000001</v>
      </c>
      <c r="I118" s="49">
        <v>1.9059999999999999</v>
      </c>
      <c r="J118" s="6"/>
      <c r="K118" s="6"/>
      <c r="L118" s="6"/>
      <c r="M118" s="6"/>
      <c r="N118" s="6"/>
      <c r="O118" s="7"/>
    </row>
    <row r="119" spans="1:15" ht="15" customHeight="1">
      <c r="A119" s="9"/>
      <c r="B119" s="6"/>
      <c r="C119" s="6"/>
      <c r="D119" s="6"/>
      <c r="E119" s="6"/>
      <c r="F119" s="49">
        <v>5</v>
      </c>
      <c r="G119" s="157"/>
      <c r="H119" s="49">
        <v>2.3260000000000001</v>
      </c>
      <c r="I119" s="157"/>
      <c r="J119" s="6"/>
      <c r="K119" s="6"/>
      <c r="L119" s="6"/>
      <c r="M119" s="6"/>
      <c r="N119" s="6"/>
      <c r="O119" s="7"/>
    </row>
    <row r="120" spans="1:15" ht="15" customHeight="1">
      <c r="A120" s="9"/>
      <c r="B120" s="6"/>
      <c r="C120" s="6"/>
      <c r="D120" s="6"/>
      <c r="E120" s="6"/>
      <c r="F120" s="49">
        <v>10</v>
      </c>
      <c r="G120" s="157"/>
      <c r="H120" s="49">
        <v>3.0779999999999998</v>
      </c>
      <c r="I120" s="157"/>
      <c r="J120" s="6"/>
      <c r="K120" s="6"/>
      <c r="L120" s="6"/>
      <c r="M120" s="6"/>
      <c r="N120" s="6"/>
      <c r="O120" s="7"/>
    </row>
    <row r="121" spans="1:15" ht="15" customHeight="1">
      <c r="A121" s="9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7"/>
    </row>
    <row r="122" spans="1:15" ht="15" customHeight="1" thickBot="1">
      <c r="A122" s="56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60"/>
    </row>
    <row r="123" spans="1:15" ht="15" customHeight="1">
      <c r="A123" s="158" t="s">
        <v>119</v>
      </c>
      <c r="B123" s="159"/>
      <c r="C123" s="159"/>
      <c r="D123" s="159"/>
      <c r="E123" s="160"/>
      <c r="F123" s="6"/>
      <c r="G123" s="6"/>
      <c r="H123" s="6"/>
      <c r="I123" s="6"/>
      <c r="J123" s="6"/>
      <c r="K123" s="6"/>
      <c r="L123" s="6"/>
      <c r="M123" s="6"/>
      <c r="N123" s="6"/>
      <c r="O123" s="7"/>
    </row>
    <row r="124" spans="1:15" ht="36.75" customHeight="1">
      <c r="A124" s="161" t="s">
        <v>120</v>
      </c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3"/>
    </row>
    <row r="125" spans="1:15" ht="15" customHeight="1">
      <c r="A125" s="147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7"/>
    </row>
    <row r="126" spans="1:15" ht="15" customHeight="1" thickBot="1">
      <c r="A126" s="164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60"/>
    </row>
    <row r="127" spans="1:15" ht="1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ht="15" customHeight="1">
      <c r="A128" s="165"/>
    </row>
    <row r="129" spans="1:15" ht="15" customHeight="1">
      <c r="A129" s="165"/>
    </row>
    <row r="130" spans="1:15" ht="15" customHeight="1">
      <c r="A130" s="165"/>
    </row>
    <row r="131" spans="1:15" ht="15" customHeight="1"/>
    <row r="132" spans="1:15" ht="15" customHeight="1"/>
    <row r="133" spans="1:15" ht="15" customHeight="1"/>
    <row r="134" spans="1:15" ht="15" customHeight="1"/>
    <row r="135" spans="1:15" ht="15" customHeight="1"/>
    <row r="136" spans="1:15" ht="15" customHeight="1"/>
    <row r="137" spans="1:15" ht="15" customHeight="1"/>
    <row r="138" spans="1:15" ht="15" customHeight="1"/>
    <row r="139" spans="1:15" ht="15" customHeight="1"/>
    <row r="140" spans="1:15" ht="15" customHeight="1"/>
    <row r="141" spans="1:15" s="6" customFormat="1" ht="1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</row>
    <row r="142" spans="1:15" ht="15" customHeight="1"/>
    <row r="143" spans="1:15" ht="15" customHeight="1"/>
  </sheetData>
  <mergeCells count="24">
    <mergeCell ref="J82:O85"/>
    <mergeCell ref="B93:F93"/>
    <mergeCell ref="H96:N96"/>
    <mergeCell ref="A100:O101"/>
    <mergeCell ref="A124:O124"/>
    <mergeCell ref="D12:E12"/>
    <mergeCell ref="H12:I12"/>
    <mergeCell ref="L12:M12"/>
    <mergeCell ref="H13:I13"/>
    <mergeCell ref="L13:M13"/>
    <mergeCell ref="A51:O52"/>
    <mergeCell ref="D10:E10"/>
    <mergeCell ref="H10:I10"/>
    <mergeCell ref="L10:M10"/>
    <mergeCell ref="D11:E11"/>
    <mergeCell ref="H11:I11"/>
    <mergeCell ref="L11:M11"/>
    <mergeCell ref="A1:O1"/>
    <mergeCell ref="D8:E8"/>
    <mergeCell ref="H8:I8"/>
    <mergeCell ref="L8:M8"/>
    <mergeCell ref="D9:E9"/>
    <mergeCell ref="H9:I9"/>
    <mergeCell ref="L9:M9"/>
  </mergeCells>
  <conditionalFormatting sqref="K104">
    <cfRule type="cellIs" dxfId="4" priority="4" stopIfTrue="1" operator="lessThanOrEqual">
      <formula>0.2</formula>
    </cfRule>
    <cfRule type="cellIs" dxfId="3" priority="5" stopIfTrue="1" operator="greaterThan">
      <formula>0.2</formula>
    </cfRule>
    <cfRule type="cellIs" priority="6" stopIfTrue="1" operator="greaterThanOrEqual">
      <formula>"."</formula>
    </cfRule>
  </conditionalFormatting>
  <conditionalFormatting sqref="K110">
    <cfRule type="cellIs" dxfId="2" priority="1" stopIfTrue="1" operator="lessThanOrEqual">
      <formula>0.2</formula>
    </cfRule>
    <cfRule type="cellIs" dxfId="1" priority="2" stopIfTrue="1" operator="between">
      <formula>0.2</formula>
      <formula>0.3</formula>
    </cfRule>
    <cfRule type="cellIs" dxfId="0" priority="3" stopIfTrue="1" operator="greaterThanOrEqual">
      <formula>0.3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60" fitToHeight="0" orientation="landscape" r:id="rId1"/>
  <rowBreaks count="2" manualBreakCount="2">
    <brk id="50" max="14" man="1"/>
    <brk id="9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GR&amp;R Long</vt:lpstr>
      <vt:lpstr>'GR&amp;R Long'!Print_Area</vt:lpstr>
    </vt:vector>
  </TitlesOfParts>
  <Company>United Technologies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Murphy</dc:creator>
  <cp:lastModifiedBy>Brian Murphy</cp:lastModifiedBy>
  <dcterms:created xsi:type="dcterms:W3CDTF">2018-05-28T20:20:47Z</dcterms:created>
  <dcterms:modified xsi:type="dcterms:W3CDTF">2018-05-28T20:21:35Z</dcterms:modified>
</cp:coreProperties>
</file>